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3ER TRIM 2023\INFORMACIÓN CONTABLE\"/>
    </mc:Choice>
  </mc:AlternateContent>
  <xr:revisionPtr revIDLastSave="0" documentId="13_ncr:1_{7E566FC6-64CA-40BE-ADE7-3E3E1E1FEA04}" xr6:coauthVersionLast="47" xr6:coauthVersionMax="47" xr10:uidLastSave="{00000000-0000-0000-0000-000000000000}"/>
  <bookViews>
    <workbookView xWindow="-108" yWindow="-108" windowWidth="23256" windowHeight="12456" tabRatio="863" activeTab="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<sst xmlns="http://schemas.openxmlformats.org/spreadsheetml/2006/main" count="935" uniqueCount="664">
  <si>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</si>
  <si>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</si>
  <si>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</si>
  <si>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</si>
  <si>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</si>
  <si>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</si>
  <si>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</si>
  <si>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</si>
  <si>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</si>
  <si>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</si>
  <si>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</si>
  <si>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</si>
  <si>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</si>
  <si>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</si>
  <si>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</si>
  <si>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</si>
  <si>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</si>
  <si>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</si>
  <si>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</si>
  <si>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</si>
  <si>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</si>
  <si>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</si>
  <si>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</si>
  <si>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</si>
  <si>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</si>
  <si>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</si>
  <si>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</si>
  <si>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</si>
  <si>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</si>
  <si>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</si>
  <si>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</si>
  <si>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</si>
  <si>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</si>
  <si>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</si>
  <si>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</si>
  <si>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</si>
  <si>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</si>
  <si>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</si>
  <si>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</si>
  <si>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</si>
  <si>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</si>
  <si>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</si>
  <si>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</si>
  <si>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</si>
  <si>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</si>
  <si>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</si>
  <si>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</si>
  <si>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</si>
  <si>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</si>
  <si>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</si>
  <si>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</si>
  <si>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</si>
  <si>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</si>
  <si>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</si>
  <si>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</si>
  <si>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</si>
  <si>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</si>
  <si>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</si>
  <si>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</si>
  <si>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</si>
  <si>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</si>
  <si>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</si>
  <si>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</si>
  <si>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</si>
  <si>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</si>
  <si>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</si>
  <si>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</si>
  <si>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</si>
  <si>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</si>
  <si>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</si>
  <si>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</si>
  <si>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</si>
  <si>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</si>
  <si>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</si>
  <si>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</si>
  <si>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</si>
  <si>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</si>
  <si>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</si>
  <si>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</si>
  <si>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</si>
  <si>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</si>
  <si>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</si>
  <si>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</si>
  <si>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</si>
  <si>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</si>
  <si>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</si>
  <si>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</si>
  <si>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</si>
  <si>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</si>
  <si>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</si>
  <si>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</si>
  <si>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</si>
  <si>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</si>
  <si>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</si>
  <si>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</si>
  <si>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</si>
  <si>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</si>
  <si>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</si>
  <si>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</si>
  <si>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</si>
  <si>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</si>
  <si>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</si>
  <si>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</si>
  <si>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</si>
  <si>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</si>
  <si>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</si>
  <si>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</si>
  <si>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</si>
  <si>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</si>
  <si>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</si>
  <si>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</si>
  <si>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</si>
  <si>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</si>
  <si>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</si>
  <si>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</si>
  <si>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</si>
  <si>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</si>
  <si>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</si>
  <si>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</si>
  <si>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</si>
  <si>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</si>
  <si>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</si>
  <si>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</si>
  <si>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</si>
  <si>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</si>
  <si>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</si>
  <si>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</si>
  <si>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</si>
  <si>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</si>
  <si>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</si>
  <si>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</si>
  <si>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</si>
  <si>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</si>
  <si>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</si>
  <si>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</si>
  <si>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</si>
  <si>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</si>
  <si>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</si>
  <si>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</si>
  <si>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</si>
  <si>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</si>
  <si>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</si>
  <si>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</si>
  <si>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</si>
  <si>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</si>
  <si>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</si>
  <si>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</si>
  <si>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</si>
  <si>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</si>
  <si>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</si>
  <si>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</si>
  <si>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</si>
  <si>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</si>
  <si>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</si>
  <si>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</si>
  <si>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</si>
  <si>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</si>
  <si>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</si>
  <si>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</si>
  <si>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</si>
  <si>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</si>
  <si>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</si>
  <si>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</si>
  <si>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</si>
  <si>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</si>
  <si>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</si>
  <si>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</si>
  <si>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</si>
  <si>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</si>
  <si>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</si>
  <si>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</si>
  <si>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</si>
  <si>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</si>
  <si>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</si>
  <si>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</si>
  <si>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</si>
  <si>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</si>
  <si>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</si>
  <si>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</si>
  <si>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</si>
  <si>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</si>
  <si>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</si>
  <si>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</si>
  <si>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</si>
  <si>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</si>
  <si>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</si>
  <si>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</si>
  <si>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</si>
  <si>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</si>
  <si>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</si>
  <si>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</si>
  <si>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</si>
  <si>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</si>
  <si>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</si>
  <si>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</si>
  <si>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</si>
  <si>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</si>
  <si>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</si>
  <si>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</si>
  <si>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</si>
  <si>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</si>
  <si>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</si>
  <si>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</si>
  <si>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</si>
  <si>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</si>
  <si>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</si>
  <si>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</si>
  <si>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</si>
  <si>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</si>
  <si>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</si>
  <si>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</si>
  <si>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</si>
  <si>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</si>
  <si>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</si>
  <si>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</si>
  <si>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</si>
  <si>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</si>
  <si>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</si>
  <si>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</si>
  <si>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</si>
  <si>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</si>
  <si>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</si>
  <si>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</si>
  <si>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</si>
  <si>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</si>
  <si>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</si>
  <si>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</si>
  <si>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</si>
  <si>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</si>
  <si>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</si>
  <si>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</si>
  <si>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</si>
  <si>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</si>
  <si>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</si>
  <si>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</si>
  <si>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</si>
  <si>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</si>
  <si>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</si>
  <si>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</si>
  <si>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</si>
  <si>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</si>
  <si>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</si>
  <si>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</si>
  <si>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</si>
  <si>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</si>
  <si>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</si>
  <si>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</si>
  <si>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</si>
  <si>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</si>
  <si>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</si>
  <si>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</si>
  <si>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</si>
  <si>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</si>
  <si>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</si>
  <si>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</si>
  <si>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</si>
  <si>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</si>
  <si>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</si>
  <si>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</si>
  <si>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</si>
  <si>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</si>
  <si>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</si>
  <si>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</si>
  <si>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</si>
  <si>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</si>
  <si>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</si>
  <si>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</si>
  <si>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</si>
  <si>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</si>
  <si>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</si>
  <si>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</si>
  <si>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</si>
  <si>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</si>
  <si>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</si>
  <si>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</si>
  <si>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</si>
  <si>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</si>
  <si>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</si>
  <si>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</si>
  <si>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</si>
  <si>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</si>
  <si>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</si>
  <si>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</si>
  <si>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</si>
  <si>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</si>
  <si>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</si>
  <si>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</si>
  <si>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</si>
  <si>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</si>
  <si>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</si>
  <si>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</si>
  <si>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</si>
  <si>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</si>
  <si>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</si>
  <si>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</si>
  <si>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</si>
  <si>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</si>
  <si>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</si>
  <si>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</si>
  <si>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</si>
  <si>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</si>
  <si>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</si>
  <si>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</si>
  <si>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</si>
  <si>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</si>
  <si>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</si>
  <si>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</si>
  <si>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</si>
  <si>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</si>
  <si>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</si>
  <si>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</si>
  <si>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</si>
  <si>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</si>
  <si>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</si>
  <si>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</si>
  <si>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</si>
  <si>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</si>
  <si>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</si>
  <si>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</si>
  <si>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</si>
  <si>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</si>
  <si>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</si>
  <si>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</si>
  <si>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</si>
  <si>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</si>
  <si>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</si>
  <si>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</si>
  <si>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</si>
  <si>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</si>
  <si>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</si>
  <si>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</si>
  <si>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</si>
  <si>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</si>
  <si>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</si>
  <si>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</si>
  <si>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</si>
  <si>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</si>
  <si>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</si>
  <si>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</si>
  <si>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</si>
  <si>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</si>
  <si>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</si>
  <si>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</si>
  <si>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</si>
  <si>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</si>
  <si>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</si>
  <si>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</si>
  <si>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</si>
  <si>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</si>
  <si>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</si>
  <si>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</si>
  <si>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</si>
  <si>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</si>
  <si>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</si>
  <si>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</si>
  <si>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</si>
  <si>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</si>
  <si>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</si>
  <si>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</si>
  <si>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</si>
  <si>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</si>
  <si>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</si>
  <si>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</si>
  <si>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</si>
  <si>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</si>
  <si>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</si>
  <si>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</si>
  <si>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</si>
  <si>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</si>
  <si>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</si>
  <si>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</si>
  <si>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</si>
  <si>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</si>
  <si>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</si>
  <si>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</si>
  <si>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</si>
  <si>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</si>
  <si>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</si>
  <si>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</si>
  <si>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</si>
  <si>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</si>
  <si>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</si>
  <si>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</si>
  <si>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</si>
  <si>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</si>
  <si>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</si>
  <si>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</si>
  <si>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</si>
  <si>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</si>
  <si>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</si>
  <si>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</si>
  <si>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</si>
  <si>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</si>
  <si>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</si>
  <si>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</si>
  <si>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</si>
  <si>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</si>
  <si>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</si>
  <si>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</si>
  <si>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</si>
  <si>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</si>
  <si>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</si>
  <si>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</si>
  <si>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</si>
  <si>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</si>
  <si>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</si>
  <si>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</si>
  <si>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</si>
  <si>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</si>
  <si>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</si>
  <si>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</si>
  <si>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</si>
  <si>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</si>
  <si>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</si>
  <si>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</si>
  <si>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</si>
  <si>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</si>
  <si>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</si>
  <si>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</si>
  <si>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</si>
  <si>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</si>
  <si>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</si>
  <si>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</si>
  <si>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</si>
  <si>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</si>
  <si>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</si>
  <si>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</si>
  <si>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</si>
  <si>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</si>
  <si>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</si>
  <si>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</si>
  <si>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</si>
  <si>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</si>
  <si>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</si>
  <si>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</si>
  <si>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</si>
  <si>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</si>
  <si>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</si>
  <si>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</si>
  <si>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</si>
  <si>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</si>
  <si>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</si>
  <si>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</si>
  <si>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</si>
  <si>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</si>
  <si>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</si>
  <si>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</si>
  <si>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</si>
  <si>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</si>
  <si>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</si>
  <si>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</si>
  <si>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</si>
  <si>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</si>
  <si>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</si>
  <si>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</si>
  <si>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</si>
  <si>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</si>
  <si>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</si>
  <si>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</si>
  <si>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</si>
  <si>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</si>
  <si>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</si>
  <si>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</si>
  <si>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</si>
  <si>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</si>
  <si>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</si>
  <si>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</si>
  <si>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</si>
  <si>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</si>
  <si>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</si>
  <si>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</si>
  <si>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</si>
  <si>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</si>
  <si>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</si>
  <si>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</si>
  <si>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</si>
  <si>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</si>
  <si>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</si>
  <si>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</si>
  <si>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</si>
  <si>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</si>
  <si>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</si>
  <si>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</si>
  <si>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</si>
  <si>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</si>
  <si>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</si>
  <si>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</si>
  <si>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</si>
  <si>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</si>
  <si>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</si>
  <si>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</si>
  <si>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</si>
  <si>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</si>
  <si>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</si>
  <si>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</si>
  <si>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</si>
  <si>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</si>
  <si>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</si>
  <si>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</si>
  <si>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</si>
  <si>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</si>
  <si>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</si>
  <si>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</si>
  <si>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</si>
  <si>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</si>
  <si>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</si>
  <si>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</si>
  <si>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</si>
  <si>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</si>
  <si>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</si>
  <si>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</si>
  <si>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</si>
  <si>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</si>
  <si>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</si>
  <si>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</si>
  <si>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</si>
  <si>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</si>
  <si>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</si>
  <si>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</si>
  <si>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</si>
  <si>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</si>
  <si>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</si>
  <si>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</si>
  <si>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</si>
  <si>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</si>
  <si>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</si>
  <si>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</si>
  <si>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</si>
  <si>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</si>
  <si>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</si>
  <si>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</si>
  <si>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</si>
  <si>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</si>
  <si>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</si>
  <si>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</si>
  <si>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</si>
  <si>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</si>
  <si>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</si>
  <si>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</si>
  <si>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</si>
  <si>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</si>
  <si>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</si>
  <si>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</si>
  <si>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</si>
  <si>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</si>
  <si>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</si>
  <si>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</si>
  <si>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</si>
  <si>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</si>
  <si>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</si>
  <si>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</si>
  <si>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</si>
  <si>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</si>
  <si>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</si>
  <si>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</si>
  <si>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</si>
  <si>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</si>
  <si>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</si>
  <si>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</si>
  <si>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</si>
  <si>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</si>
  <si>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</si>
  <si>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</si>
  <si>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</si>
  <si>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</si>
  <si>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</si>
  <si>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</si>
  <si>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</si>
  <si>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</si>
  <si>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</si>
  <si>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</si>
  <si>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</si>
  <si>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</si>
  <si>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</si>
  <si>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</si>
  <si>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</si>
  <si>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</si>
  <si>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</si>
  <si>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</si>
  <si>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</si>
  <si>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</si>
  <si>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</si>
  <si>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</si>
  <si>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</si>
  <si>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</si>
  <si>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</si>
  <si>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</si>
  <si>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</si>
  <si>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</si>
  <si>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</si>
  <si>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</si>
  <si>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</si>
  <si>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</si>
  <si>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</si>
  <si>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</si>
  <si>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</si>
  <si>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</si>
  <si>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</si>
  <si>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</si>
  <si>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</si>
  <si>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</si>
  <si>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</si>
  <si>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</si>
  <si>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</si>
  <si>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</si>
  <si>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</si>
  <si>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</si>
  <si>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</si>
  <si>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</si>
  <si>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</si>
  <si>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</si>
  <si>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</si>
  <si>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</si>
  <si>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</si>
  <si>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</si>
  <si>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</si>
  <si>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</si>
  <si>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</si>
  <si>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</si>
  <si>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</si>
  <si>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</si>
  <si>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</si>
  <si>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</si>
  <si>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</si>
  <si>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</si>
  <si>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</si>
  <si>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</si>
  <si>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</si>
  <si>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</si>
  <si>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</si>
  <si>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</si>
  <si>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</si>
  <si>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</si>
  <si>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</si>
  <si>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</si>
  <si>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</si>
  <si>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</si>
  <si>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</si>
  <si>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</si>
  <si>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</si>
  <si>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</si>
  <si>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</si>
  <si>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</si>
  <si>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</si>
  <si>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</si>
  <si>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</si>
  <si>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</si>
  <si>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</si>
  <si>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</si>
  <si>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</si>
  <si>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</si>
  <si>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</si>
  <si>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</si>
  <si>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</si>
  <si>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</si>
  <si>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</si>
  <si>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</si>
  <si>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</si>
  <si>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</si>
  <si>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</si>
  <si>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</si>
  <si>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</si>
  <si>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Sistema Municipal de Agua Potable y Alcantarillado de Santiago Maravatío, Guanajuato.</t>
  </si>
  <si>
    <t>Correspondiente 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</si>
</sst>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13" fillId="0" borderId="0" xfId="8" applyNumberFormat="1" applyFont="1" applyFill="1"/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66" t="s">
        <v>662</v>
      </c>
      <c r="B1" s="166"/>
      <c r="C1" s="17"/>
      <c r="D1" s="14" t="s">
        <v>602</v>
      </c>
      <c r="E1" s="15">
        <v>2023</v>
      </c>
    </row>
    <row r="2" spans="1:5" ht="18.899999999999999" customHeight="1" x14ac:dyDescent="0.2">
      <c r="A2" s="167" t="s">
        <v>601</v>
      </c>
      <c r="B2" s="167"/>
      <c r="C2" s="36"/>
      <c r="D2" s="14" t="s">
        <v>603</v>
      </c>
      <c r="E2" s="17" t="s">
        <v>608</v>
      </c>
    </row>
    <row r="3" spans="1:5" ht="18.899999999999999" customHeight="1" x14ac:dyDescent="0.2">
      <c r="A3" s="168" t="s">
        <v>663</v>
      </c>
      <c r="B3" s="168"/>
      <c r="C3" s="17"/>
      <c r="D3" s="14" t="s">
        <v>604</v>
      </c>
      <c r="E3" s="15">
        <v>3</v>
      </c>
    </row>
    <row r="4" spans="1:5" s="93" customFormat="1" ht="18.899999999999999" customHeight="1" x14ac:dyDescent="0.2">
      <c r="A4" s="168" t="s">
        <v>623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x14ac:dyDescent="0.2">
      <c r="A26" s="94" t="s">
        <v>572</v>
      </c>
      <c r="B26" s="95" t="s">
        <v>341</v>
      </c>
    </row>
    <row r="27" spans="1:2" x14ac:dyDescent="0.2">
      <c r="A27" s="94" t="s">
        <v>573</v>
      </c>
      <c r="B27" s="95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624</v>
      </c>
    </row>
    <row r="41" spans="1:2" ht="10.8" thickBot="1" x14ac:dyDescent="0.25">
      <c r="A41" s="11"/>
      <c r="B41" s="12"/>
    </row>
    <row r="44" spans="1:2" x14ac:dyDescent="0.2">
      <c r="B44" s="93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4140625" defaultRowHeight="10.199999999999999" x14ac:dyDescent="0.2"/>
  <cols>
    <col min="1" max="1" width="3.33203125" style="39" customWidth="1"/>
    <col min="2" max="2" width="63.109375" style="39" customWidth="1"/>
    <col min="3" max="3" width="17.6640625" style="39" customWidth="1"/>
    <col min="4" max="16384" width="11.44140625" style="39"/>
  </cols>
  <sheetData>
    <row r="1" spans="1:3" s="37" customFormat="1" ht="18" customHeight="1" x14ac:dyDescent="0.3">
      <c r="A1" s="172" t="s">
        <v>662</v>
      </c>
      <c r="B1" s="173"/>
      <c r="C1" s="174"/>
    </row>
    <row r="2" spans="1:3" s="37" customFormat="1" ht="18" customHeight="1" x14ac:dyDescent="0.3">
      <c r="A2" s="175" t="s">
        <v>613</v>
      </c>
      <c r="B2" s="176"/>
      <c r="C2" s="177"/>
    </row>
    <row r="3" spans="1:3" s="37" customFormat="1" ht="18" customHeight="1" x14ac:dyDescent="0.3">
      <c r="A3" s="175" t="s">
        <v>663</v>
      </c>
      <c r="B3" s="178"/>
      <c r="C3" s="177"/>
    </row>
    <row r="4" spans="1:3" s="40" customFormat="1" ht="18" customHeight="1" x14ac:dyDescent="0.2">
      <c r="A4" s="179" t="s">
        <v>614</v>
      </c>
      <c r="B4" s="180"/>
      <c r="C4" s="181"/>
    </row>
    <row r="5" spans="1:3" s="38" customFormat="1" x14ac:dyDescent="0.2">
      <c r="A5" s="58" t="s">
        <v>521</v>
      </c>
      <c r="B5" s="58"/>
      <c r="C5" s="145">
        <v>1828552.24</v>
      </c>
    </row>
    <row r="6" spans="1:3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0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0</v>
      </c>
    </row>
    <row r="13" spans="1:3" x14ac:dyDescent="0.2">
      <c r="A13" s="64" t="s">
        <v>528</v>
      </c>
      <c r="B13" s="65" t="s">
        <v>529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3" x14ac:dyDescent="0.2">
      <c r="A17" s="70">
        <v>3.2</v>
      </c>
      <c r="B17" s="63" t="s">
        <v>530</v>
      </c>
      <c r="C17" s="147">
        <v>0</v>
      </c>
    </row>
    <row r="18" spans="1:3" x14ac:dyDescent="0.2">
      <c r="A18" s="70">
        <v>3.3</v>
      </c>
      <c r="B18" s="65" t="s">
        <v>531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660</v>
      </c>
      <c r="B20" s="73"/>
      <c r="C20" s="145">
        <f>C5+C7-C15</f>
        <v>1828552.24</v>
      </c>
    </row>
    <row r="22" spans="1:3" x14ac:dyDescent="0.2">
      <c r="B22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topLeftCell="A2" workbookViewId="0">
      <selection activeCell="E14" sqref="E14"/>
    </sheetView>
  </sheetViews>
  <sheetFormatPr baseColWidth="10" defaultColWidth="11.44140625" defaultRowHeight="10.199999999999999" x14ac:dyDescent="0.2"/>
  <cols>
    <col min="1" max="1" width="3.6640625" style="39" customWidth="1"/>
    <col min="2" max="2" width="62.109375" style="39" customWidth="1"/>
    <col min="3" max="3" width="17.6640625" style="39" customWidth="1"/>
    <col min="4" max="16384" width="11.44140625" style="39"/>
  </cols>
  <sheetData>
    <row r="1" spans="1:3" s="41" customFormat="1" ht="18.899999999999999" customHeight="1" x14ac:dyDescent="0.3">
      <c r="A1" s="182" t="s">
        <v>662</v>
      </c>
      <c r="B1" s="183"/>
      <c r="C1" s="184"/>
    </row>
    <row r="2" spans="1:3" s="41" customFormat="1" ht="18.899999999999999" customHeight="1" x14ac:dyDescent="0.3">
      <c r="A2" s="185" t="s">
        <v>615</v>
      </c>
      <c r="B2" s="186"/>
      <c r="C2" s="187"/>
    </row>
    <row r="3" spans="1:3" s="41" customFormat="1" ht="18.899999999999999" customHeight="1" x14ac:dyDescent="0.3">
      <c r="A3" s="185" t="s">
        <v>663</v>
      </c>
      <c r="B3" s="188"/>
      <c r="C3" s="187"/>
    </row>
    <row r="4" spans="1:3" s="42" customFormat="1" x14ac:dyDescent="0.2">
      <c r="A4" s="179" t="s">
        <v>614</v>
      </c>
      <c r="B4" s="180"/>
      <c r="C4" s="181"/>
    </row>
    <row r="5" spans="1:3" x14ac:dyDescent="0.2">
      <c r="A5" s="84" t="s">
        <v>534</v>
      </c>
      <c r="B5" s="58"/>
      <c r="C5" s="149">
        <v>1545555.49</v>
      </c>
    </row>
    <row r="6" spans="1:3" x14ac:dyDescent="0.2">
      <c r="A6" s="78"/>
      <c r="B6" s="60"/>
      <c r="C6" s="79"/>
    </row>
    <row r="7" spans="1:3" x14ac:dyDescent="0.2">
      <c r="A7" s="68" t="s">
        <v>535</v>
      </c>
      <c r="B7" s="80"/>
      <c r="C7" s="146">
        <f>SUM(C8:C28)</f>
        <v>74193.08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38793.08</v>
      </c>
    </row>
    <row r="11" spans="1:3" x14ac:dyDescent="0.2">
      <c r="A11" s="90">
        <v>2.4</v>
      </c>
      <c r="B11" s="77" t="s">
        <v>238</v>
      </c>
      <c r="C11" s="150">
        <v>0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0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35400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0</v>
      </c>
    </row>
    <row r="20" spans="1:3" x14ac:dyDescent="0.2">
      <c r="A20" s="90" t="s">
        <v>564</v>
      </c>
      <c r="B20" s="77" t="s">
        <v>539</v>
      </c>
      <c r="C20" s="150">
        <v>0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555</v>
      </c>
      <c r="B30" s="89"/>
      <c r="C30" s="151">
        <f>SUM(C31:C35)</f>
        <v>0</v>
      </c>
    </row>
    <row r="31" spans="1:3" x14ac:dyDescent="0.2">
      <c r="A31" s="90" t="s">
        <v>556</v>
      </c>
      <c r="B31" s="77" t="s">
        <v>439</v>
      </c>
      <c r="C31" s="150">
        <v>0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3" x14ac:dyDescent="0.2">
      <c r="A33" s="90" t="s">
        <v>558</v>
      </c>
      <c r="B33" s="77" t="s">
        <v>449</v>
      </c>
      <c r="C33" s="150">
        <v>0</v>
      </c>
    </row>
    <row r="34" spans="1:3" x14ac:dyDescent="0.2">
      <c r="A34" s="90" t="s">
        <v>559</v>
      </c>
      <c r="B34" s="77" t="s">
        <v>455</v>
      </c>
      <c r="C34" s="150">
        <v>0</v>
      </c>
    </row>
    <row r="35" spans="1:3" x14ac:dyDescent="0.2">
      <c r="A35" s="90" t="s">
        <v>560</v>
      </c>
      <c r="B35" s="85" t="s">
        <v>561</v>
      </c>
      <c r="C35" s="152">
        <v>0</v>
      </c>
    </row>
    <row r="36" spans="1:3" x14ac:dyDescent="0.2">
      <c r="A36" s="78"/>
      <c r="B36" s="81"/>
      <c r="C36" s="82"/>
    </row>
    <row r="37" spans="1:3" x14ac:dyDescent="0.2">
      <c r="A37" s="83" t="s">
        <v>661</v>
      </c>
      <c r="B37" s="58"/>
      <c r="C37" s="145">
        <f>C5-C7+C30</f>
        <v>1471362.41</v>
      </c>
    </row>
    <row r="39" spans="1:3" x14ac:dyDescent="0.2">
      <c r="B39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workbookViewId="0">
      <selection activeCell="A2" sqref="A2:F2"/>
    </sheetView>
  </sheetViews>
  <sheetFormatPr baseColWidth="10" defaultColWidth="9.109375" defaultRowHeight="10.199999999999999" x14ac:dyDescent="0.2"/>
  <cols>
    <col min="1" max="1" width="10" style="29" customWidth="1"/>
    <col min="2" max="2" width="68.5546875" style="29" bestFit="1" customWidth="1"/>
    <col min="3" max="3" width="17.44140625" style="29" bestFit="1" customWidth="1"/>
    <col min="4" max="5" width="23.6640625" style="29" bestFit="1" customWidth="1"/>
    <col min="6" max="6" width="19.33203125" style="29" customWidth="1"/>
    <col min="7" max="7" width="20.5546875" style="29" customWidth="1"/>
    <col min="8" max="10" width="20.33203125" style="29" customWidth="1"/>
    <col min="11" max="16384" width="9.109375" style="29"/>
  </cols>
  <sheetData>
    <row r="1" spans="1:10" ht="18.899999999999999" customHeight="1" x14ac:dyDescent="0.2">
      <c r="A1" s="171" t="s">
        <v>662</v>
      </c>
      <c r="B1" s="189"/>
      <c r="C1" s="189"/>
      <c r="D1" s="189"/>
      <c r="E1" s="189"/>
      <c r="F1" s="189"/>
      <c r="G1" s="27" t="s">
        <v>605</v>
      </c>
      <c r="H1" s="28">
        <v>2023</v>
      </c>
    </row>
    <row r="2" spans="1:10" ht="18.899999999999999" customHeight="1" x14ac:dyDescent="0.2">
      <c r="A2" s="171" t="s">
        <v>616</v>
      </c>
      <c r="B2" s="189"/>
      <c r="C2" s="189"/>
      <c r="D2" s="189"/>
      <c r="E2" s="189"/>
      <c r="F2" s="189"/>
      <c r="G2" s="27" t="s">
        <v>606</v>
      </c>
      <c r="H2" s="28" t="s">
        <v>608</v>
      </c>
    </row>
    <row r="3" spans="1:10" ht="18.899999999999999" customHeight="1" x14ac:dyDescent="0.2">
      <c r="A3" s="190" t="s">
        <v>663</v>
      </c>
      <c r="B3" s="191"/>
      <c r="C3" s="191"/>
      <c r="D3" s="191"/>
      <c r="E3" s="191"/>
      <c r="F3" s="191"/>
      <c r="G3" s="27" t="s">
        <v>607</v>
      </c>
      <c r="H3" s="28">
        <v>3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2986000</v>
      </c>
      <c r="E36" s="34">
        <v>0</v>
      </c>
      <c r="F36" s="34">
        <f t="shared" si="0"/>
        <v>2986000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1828552.24</v>
      </c>
      <c r="E37" s="34">
        <v>-2986000</v>
      </c>
      <c r="F37" s="34">
        <f t="shared" si="0"/>
        <v>-1157447.76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0</v>
      </c>
      <c r="E39" s="34">
        <v>0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-67640.91</v>
      </c>
      <c r="E40" s="34">
        <v>-1760911.33</v>
      </c>
      <c r="F40" s="34">
        <f t="shared" si="0"/>
        <v>-1828552.24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-2986000</v>
      </c>
      <c r="F41" s="34">
        <f t="shared" si="0"/>
        <v>-2986000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3066000</v>
      </c>
      <c r="E42" s="34">
        <v>-1834134.47</v>
      </c>
      <c r="F42" s="34">
        <f t="shared" si="0"/>
        <v>1231865.53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80000</v>
      </c>
      <c r="E43" s="34">
        <v>-80000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1754134.47</v>
      </c>
      <c r="E44" s="34">
        <v>-1545555.49</v>
      </c>
      <c r="F44" s="34">
        <f t="shared" si="0"/>
        <v>208578.97999999998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2450906.37</v>
      </c>
      <c r="E45" s="34">
        <v>-2450906.37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913851.54</v>
      </c>
      <c r="E46" s="34">
        <v>-1016411.02</v>
      </c>
      <c r="F46" s="34">
        <f t="shared" si="0"/>
        <v>-102559.47999999998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1016411.02</v>
      </c>
      <c r="E47" s="34">
        <v>631703.94999999995</v>
      </c>
      <c r="F47" s="34">
        <f t="shared" si="0"/>
        <v>1648114.97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3.2" x14ac:dyDescent="0.25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193" t="s">
        <v>36</v>
      </c>
      <c r="C10" s="193"/>
      <c r="D10" s="193"/>
      <c r="E10" s="193"/>
    </row>
    <row r="11" spans="1:8" s="119" customFormat="1" ht="12.9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595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" customHeight="1" x14ac:dyDescent="0.2">
      <c r="A16" s="123" t="s">
        <v>597</v>
      </c>
    </row>
    <row r="17" spans="1:4" s="119" customFormat="1" ht="12.9" customHeight="1" x14ac:dyDescent="0.2">
      <c r="A17" s="124"/>
    </row>
    <row r="18" spans="1:4" s="119" customFormat="1" ht="12.9" customHeight="1" x14ac:dyDescent="0.2">
      <c r="A18" s="134" t="s">
        <v>95</v>
      </c>
    </row>
    <row r="19" spans="1:4" s="119" customFormat="1" ht="12.9" customHeight="1" x14ac:dyDescent="0.2">
      <c r="A19" s="127" t="s">
        <v>598</v>
      </c>
    </row>
    <row r="20" spans="1:4" s="119" customFormat="1" ht="12.9" customHeight="1" x14ac:dyDescent="0.2">
      <c r="A20" s="127" t="s">
        <v>599</v>
      </c>
    </row>
    <row r="21" spans="1:4" s="119" customFormat="1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x14ac:dyDescent="0.2">
      <c r="A25" s="120" t="s">
        <v>519</v>
      </c>
      <c r="B25" s="120"/>
      <c r="C25" s="120"/>
      <c r="D25" s="120"/>
    </row>
    <row r="26" spans="1:4" s="119" customFormat="1" x14ac:dyDescent="0.2">
      <c r="A26" s="120" t="s">
        <v>520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5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tabSelected="1" topLeftCell="A55" zoomScale="106" zoomScaleNormal="106" workbookViewId="0">
      <selection activeCell="E78" sqref="E78"/>
    </sheetView>
  </sheetViews>
  <sheetFormatPr baseColWidth="10" defaultColWidth="9.109375" defaultRowHeight="10.199999999999999" x14ac:dyDescent="0.2"/>
  <cols>
    <col min="1" max="1" width="10" style="20" customWidth="1"/>
    <col min="2" max="2" width="64.5546875" style="20" bestFit="1" customWidth="1"/>
    <col min="3" max="3" width="16.44140625" style="20" bestFit="1" customWidth="1"/>
    <col min="4" max="4" width="19.109375" style="20" customWidth="1"/>
    <col min="5" max="5" width="28" style="20" customWidth="1"/>
    <col min="6" max="6" width="22.6640625" style="20" customWidth="1"/>
    <col min="7" max="8" width="16.6640625" style="20" customWidth="1"/>
    <col min="9" max="9" width="27.109375" style="20" customWidth="1"/>
    <col min="10" max="16384" width="9.109375" style="20"/>
  </cols>
  <sheetData>
    <row r="1" spans="1:8" s="16" customFormat="1" ht="18.899999999999999" customHeight="1" x14ac:dyDescent="0.3">
      <c r="A1" s="169" t="s">
        <v>662</v>
      </c>
      <c r="B1" s="170"/>
      <c r="C1" s="170"/>
      <c r="D1" s="170"/>
      <c r="E1" s="170"/>
      <c r="F1" s="170"/>
      <c r="G1" s="14" t="s">
        <v>605</v>
      </c>
      <c r="H1" s="25">
        <v>2023</v>
      </c>
    </row>
    <row r="2" spans="1:8" s="16" customFormat="1" ht="18.899999999999999" customHeight="1" x14ac:dyDescent="0.3">
      <c r="A2" s="169" t="s">
        <v>609</v>
      </c>
      <c r="B2" s="170"/>
      <c r="C2" s="170"/>
      <c r="D2" s="170"/>
      <c r="E2" s="170"/>
      <c r="F2" s="170"/>
      <c r="G2" s="14" t="s">
        <v>606</v>
      </c>
      <c r="H2" s="25" t="s">
        <v>608</v>
      </c>
    </row>
    <row r="3" spans="1:8" s="16" customFormat="1" ht="18.899999999999999" customHeight="1" x14ac:dyDescent="0.3">
      <c r="A3" s="169" t="s">
        <v>663</v>
      </c>
      <c r="B3" s="170"/>
      <c r="C3" s="170"/>
      <c r="D3" s="170"/>
      <c r="E3" s="170"/>
      <c r="F3" s="170"/>
      <c r="G3" s="14" t="s">
        <v>607</v>
      </c>
      <c r="H3" s="25">
        <v>3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1766962.98</v>
      </c>
      <c r="D15" s="24">
        <v>1634402.06</v>
      </c>
      <c r="E15" s="24">
        <v>1485648.18</v>
      </c>
      <c r="F15" s="24">
        <v>1352459.91</v>
      </c>
      <c r="G15" s="24">
        <v>1194394.82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107699.17</v>
      </c>
      <c r="D20" s="24">
        <v>107699.17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-266451.98</v>
      </c>
      <c r="D23" s="24">
        <v>-266451.98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260417.98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260417.98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245924.92</v>
      </c>
      <c r="D62" s="24">
        <f t="shared" ref="D62:E62" si="0">SUM(D63:D70)</f>
        <v>0</v>
      </c>
      <c r="E62" s="24">
        <f t="shared" si="0"/>
        <v>41427.75</v>
      </c>
    </row>
    <row r="63" spans="1:9" x14ac:dyDescent="0.2">
      <c r="A63" s="22">
        <v>1241</v>
      </c>
      <c r="B63" s="20" t="s">
        <v>237</v>
      </c>
      <c r="C63" s="24">
        <v>209404.23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1120.69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41427.75</v>
      </c>
    </row>
    <row r="68" spans="1:9" x14ac:dyDescent="0.2">
      <c r="A68" s="22">
        <v>1246</v>
      </c>
      <c r="B68" s="20" t="s">
        <v>242</v>
      </c>
      <c r="C68" s="24">
        <v>35400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26050</v>
      </c>
      <c r="D74" s="24">
        <f>SUM(D75:D79)</f>
        <v>0</v>
      </c>
      <c r="E74" s="24">
        <f>SUM(E75:E79)</f>
        <v>24089.27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26050</v>
      </c>
      <c r="D78" s="24">
        <v>0</v>
      </c>
      <c r="E78" s="194">
        <v>24089.27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38629</v>
      </c>
      <c r="D110" s="24">
        <f>SUM(D111:D119)</f>
        <v>38629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4142.87</v>
      </c>
      <c r="D112" s="24">
        <f t="shared" ref="D112:D119" si="1">C112</f>
        <v>4142.87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14511.2</v>
      </c>
      <c r="D117" s="24">
        <f t="shared" si="1"/>
        <v>14511.2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19974.93</v>
      </c>
      <c r="D119" s="24">
        <f t="shared" si="1"/>
        <v>19974.93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zoomScaleNormal="100" workbookViewId="0">
      <selection activeCell="B205" sqref="B205"/>
    </sheetView>
  </sheetViews>
  <sheetFormatPr baseColWidth="10" defaultColWidth="9.109375" defaultRowHeight="10.199999999999999" x14ac:dyDescent="0.2"/>
  <cols>
    <col min="1" max="1" width="10" style="20" customWidth="1"/>
    <col min="2" max="2" width="83" style="20" customWidth="1"/>
    <col min="3" max="4" width="15.6640625" style="20" customWidth="1"/>
    <col min="5" max="5" width="16.6640625" style="20" customWidth="1"/>
    <col min="6" max="16384" width="9.109375" style="20"/>
  </cols>
  <sheetData>
    <row r="1" spans="1:5" s="26" customFormat="1" ht="18.899999999999999" customHeight="1" x14ac:dyDescent="0.3">
      <c r="A1" s="167" t="s">
        <v>662</v>
      </c>
      <c r="B1" s="167"/>
      <c r="C1" s="167"/>
      <c r="D1" s="14" t="s">
        <v>605</v>
      </c>
      <c r="E1" s="25">
        <v>2023</v>
      </c>
    </row>
    <row r="2" spans="1:5" s="16" customFormat="1" ht="18.899999999999999" customHeight="1" x14ac:dyDescent="0.3">
      <c r="A2" s="167" t="s">
        <v>610</v>
      </c>
      <c r="B2" s="167"/>
      <c r="C2" s="167"/>
      <c r="D2" s="14" t="s">
        <v>606</v>
      </c>
      <c r="E2" s="25" t="s">
        <v>608</v>
      </c>
    </row>
    <row r="3" spans="1:5" s="16" customFormat="1" ht="18.899999999999999" customHeight="1" x14ac:dyDescent="0.3">
      <c r="A3" s="167" t="s">
        <v>663</v>
      </c>
      <c r="B3" s="167"/>
      <c r="C3" s="167"/>
      <c r="D3" s="14" t="s">
        <v>607</v>
      </c>
      <c r="E3" s="25">
        <v>3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x14ac:dyDescent="0.2">
      <c r="A8" s="50">
        <v>4100</v>
      </c>
      <c r="B8" s="51" t="s">
        <v>304</v>
      </c>
      <c r="C8" s="55">
        <f>SUM(C9+C19+C25+C28+C34+C37+C46)</f>
        <v>1828552.24</v>
      </c>
      <c r="D8" s="92"/>
      <c r="E8" s="49"/>
    </row>
    <row r="9" spans="1:5" x14ac:dyDescent="0.2">
      <c r="A9" s="50">
        <v>4110</v>
      </c>
      <c r="B9" s="51" t="s">
        <v>305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307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312</v>
      </c>
      <c r="C16" s="55">
        <v>0</v>
      </c>
      <c r="D16" s="92"/>
      <c r="E16" s="49"/>
    </row>
    <row r="17" spans="1:5" ht="20.399999999999999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0.399999999999999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321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0.399999999999999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494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494</v>
      </c>
      <c r="C35" s="55">
        <v>0</v>
      </c>
      <c r="D35" s="92"/>
      <c r="E35" s="49"/>
    </row>
    <row r="36" spans="1:5" ht="20.399999999999999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496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327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0.399999999999999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332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1828552.24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0.399999999999999" x14ac:dyDescent="0.2">
      <c r="A49" s="50">
        <v>4173</v>
      </c>
      <c r="B49" s="52" t="s">
        <v>500</v>
      </c>
      <c r="C49" s="55">
        <v>1828552.24</v>
      </c>
      <c r="D49" s="92"/>
      <c r="E49" s="49"/>
    </row>
    <row r="50" spans="1:5" ht="20.399999999999999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0.399999999999999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0.399999999999999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0.399999999999999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0.6" x14ac:dyDescent="0.2">
      <c r="A58" s="50">
        <v>4200</v>
      </c>
      <c r="B58" s="52" t="s">
        <v>506</v>
      </c>
      <c r="C58" s="55">
        <f>+C59+C65</f>
        <v>0</v>
      </c>
      <c r="D58" s="92"/>
      <c r="E58" s="49"/>
    </row>
    <row r="59" spans="1:5" x14ac:dyDescent="0.2">
      <c r="A59" s="50">
        <v>4210</v>
      </c>
      <c r="B59" s="52" t="s">
        <v>507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333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334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335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336</v>
      </c>
      <c r="C65" s="55">
        <f>SUM(C66:C69)</f>
        <v>0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0</v>
      </c>
      <c r="D66" s="92"/>
      <c r="E66" s="49"/>
    </row>
    <row r="67" spans="1: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f>C99+C127+C160+C170+C185+C214</f>
        <v>1471362.4100000001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55">
        <f>C100+C107+C117</f>
        <v>1471362.4100000001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360</v>
      </c>
      <c r="C100" s="55">
        <f>SUM(C101:C106)</f>
        <v>546134.51</v>
      </c>
      <c r="D100" s="57">
        <f t="shared" ref="D100:D163" si="0">C100/$C$98</f>
        <v>0.37117606531758546</v>
      </c>
      <c r="E100" s="56"/>
    </row>
    <row r="101" spans="1:5" x14ac:dyDescent="0.2">
      <c r="A101" s="54">
        <v>5111</v>
      </c>
      <c r="B101" s="51" t="s">
        <v>361</v>
      </c>
      <c r="C101" s="55">
        <v>487159.57</v>
      </c>
      <c r="D101" s="57">
        <f t="shared" si="0"/>
        <v>0.33109420676310464</v>
      </c>
      <c r="E101" s="56"/>
    </row>
    <row r="102" spans="1:5" x14ac:dyDescent="0.2">
      <c r="A102" s="54">
        <v>5112</v>
      </c>
      <c r="B102" s="51" t="s">
        <v>362</v>
      </c>
      <c r="C102" s="55">
        <v>52998.46</v>
      </c>
      <c r="D102" s="57">
        <f t="shared" si="0"/>
        <v>3.6019990479435993E-2</v>
      </c>
      <c r="E102" s="56"/>
    </row>
    <row r="103" spans="1:5" x14ac:dyDescent="0.2">
      <c r="A103" s="54">
        <v>5113</v>
      </c>
      <c r="B103" s="51" t="s">
        <v>363</v>
      </c>
      <c r="C103" s="55">
        <v>5976.48</v>
      </c>
      <c r="D103" s="57">
        <f t="shared" si="0"/>
        <v>4.0618680750448147E-3</v>
      </c>
      <c r="E103" s="56"/>
    </row>
    <row r="104" spans="1:5" x14ac:dyDescent="0.2">
      <c r="A104" s="54">
        <v>5114</v>
      </c>
      <c r="B104" s="51" t="s">
        <v>364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365</v>
      </c>
      <c r="C105" s="55">
        <v>0</v>
      </c>
      <c r="D105" s="57">
        <f t="shared" si="0"/>
        <v>0</v>
      </c>
      <c r="E105" s="56"/>
    </row>
    <row r="106" spans="1:5" x14ac:dyDescent="0.2">
      <c r="A106" s="54">
        <v>5116</v>
      </c>
      <c r="B106" s="51" t="s">
        <v>366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367</v>
      </c>
      <c r="C107" s="55">
        <f>SUM(C108:C116)</f>
        <v>171956.56</v>
      </c>
      <c r="D107" s="57">
        <f t="shared" si="0"/>
        <v>0.11686893645733411</v>
      </c>
      <c r="E107" s="56"/>
    </row>
    <row r="108" spans="1:5" x14ac:dyDescent="0.2">
      <c r="A108" s="54">
        <v>5121</v>
      </c>
      <c r="B108" s="51" t="s">
        <v>368</v>
      </c>
      <c r="C108" s="55">
        <v>19174.37</v>
      </c>
      <c r="D108" s="57">
        <f t="shared" si="0"/>
        <v>1.3031711201593086E-2</v>
      </c>
      <c r="E108" s="56"/>
    </row>
    <row r="109" spans="1:5" x14ac:dyDescent="0.2">
      <c r="A109" s="54">
        <v>5122</v>
      </c>
      <c r="B109" s="51" t="s">
        <v>369</v>
      </c>
      <c r="C109" s="55">
        <v>5000</v>
      </c>
      <c r="D109" s="57">
        <f t="shared" si="0"/>
        <v>3.3982110498527686E-3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55">
        <v>9058.26</v>
      </c>
      <c r="D111" s="57">
        <f t="shared" si="0"/>
        <v>6.1563758448878675E-3</v>
      </c>
      <c r="E111" s="56"/>
    </row>
    <row r="112" spans="1:5" x14ac:dyDescent="0.2">
      <c r="A112" s="54">
        <v>5125</v>
      </c>
      <c r="B112" s="51" t="s">
        <v>372</v>
      </c>
      <c r="C112" s="55">
        <v>78574.06</v>
      </c>
      <c r="D112" s="57">
        <f t="shared" si="0"/>
        <v>5.3402247784758883E-2</v>
      </c>
      <c r="E112" s="56"/>
    </row>
    <row r="113" spans="1:5" x14ac:dyDescent="0.2">
      <c r="A113" s="54">
        <v>5126</v>
      </c>
      <c r="B113" s="51" t="s">
        <v>373</v>
      </c>
      <c r="C113" s="55">
        <v>48514.07</v>
      </c>
      <c r="D113" s="57">
        <f t="shared" si="0"/>
        <v>3.2972209749466137E-2</v>
      </c>
      <c r="E113" s="56"/>
    </row>
    <row r="114" spans="1:5" x14ac:dyDescent="0.2">
      <c r="A114" s="54">
        <v>5127</v>
      </c>
      <c r="B114" s="51" t="s">
        <v>374</v>
      </c>
      <c r="C114" s="55">
        <v>1722</v>
      </c>
      <c r="D114" s="57">
        <f t="shared" si="0"/>
        <v>1.1703438855692934E-3</v>
      </c>
      <c r="E114" s="56"/>
    </row>
    <row r="115" spans="1: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376</v>
      </c>
      <c r="C116" s="55">
        <v>9913.7999999999993</v>
      </c>
      <c r="D116" s="57">
        <f t="shared" si="0"/>
        <v>6.7378369412060745E-3</v>
      </c>
      <c r="E116" s="56"/>
    </row>
    <row r="117" spans="1:5" x14ac:dyDescent="0.2">
      <c r="A117" s="54">
        <v>5130</v>
      </c>
      <c r="B117" s="51" t="s">
        <v>377</v>
      </c>
      <c r="C117" s="55">
        <f>SUM(C118:C126)</f>
        <v>753271.34</v>
      </c>
      <c r="D117" s="57">
        <f t="shared" si="0"/>
        <v>0.51195499822508028</v>
      </c>
      <c r="E117" s="56"/>
    </row>
    <row r="118" spans="1:5" x14ac:dyDescent="0.2">
      <c r="A118" s="54">
        <v>5131</v>
      </c>
      <c r="B118" s="51" t="s">
        <v>378</v>
      </c>
      <c r="C118" s="55">
        <v>508220.17</v>
      </c>
      <c r="D118" s="57">
        <f t="shared" si="0"/>
        <v>0.34540787949041046</v>
      </c>
      <c r="E118" s="56"/>
    </row>
    <row r="119" spans="1:5" x14ac:dyDescent="0.2">
      <c r="A119" s="54">
        <v>5132</v>
      </c>
      <c r="B119" s="51" t="s">
        <v>379</v>
      </c>
      <c r="C119" s="55">
        <v>74000</v>
      </c>
      <c r="D119" s="57">
        <f t="shared" si="0"/>
        <v>5.0293523537820975E-2</v>
      </c>
      <c r="E119" s="56"/>
    </row>
    <row r="120" spans="1:5" x14ac:dyDescent="0.2">
      <c r="A120" s="54">
        <v>5133</v>
      </c>
      <c r="B120" s="51" t="s">
        <v>380</v>
      </c>
      <c r="C120" s="55">
        <v>34849.14</v>
      </c>
      <c r="D120" s="57">
        <f t="shared" si="0"/>
        <v>2.3684946525173219E-2</v>
      </c>
      <c r="E120" s="56"/>
    </row>
    <row r="121" spans="1:5" x14ac:dyDescent="0.2">
      <c r="A121" s="54">
        <v>5134</v>
      </c>
      <c r="B121" s="51" t="s">
        <v>381</v>
      </c>
      <c r="C121" s="55">
        <v>328</v>
      </c>
      <c r="D121" s="57">
        <f t="shared" si="0"/>
        <v>2.2292264487034161E-4</v>
      </c>
      <c r="E121" s="56"/>
    </row>
    <row r="122" spans="1:5" x14ac:dyDescent="0.2">
      <c r="A122" s="54">
        <v>5135</v>
      </c>
      <c r="B122" s="51" t="s">
        <v>382</v>
      </c>
      <c r="C122" s="55">
        <v>16954.310000000001</v>
      </c>
      <c r="D122" s="57">
        <f t="shared" si="0"/>
        <v>1.152286471692586E-2</v>
      </c>
      <c r="E122" s="56"/>
    </row>
    <row r="123" spans="1:5" x14ac:dyDescent="0.2">
      <c r="A123" s="54">
        <v>5136</v>
      </c>
      <c r="B123" s="51" t="s">
        <v>383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384</v>
      </c>
      <c r="C124" s="55">
        <v>161.72</v>
      </c>
      <c r="D124" s="57">
        <f t="shared" si="0"/>
        <v>1.0991173819643794E-4</v>
      </c>
      <c r="E124" s="56"/>
    </row>
    <row r="125" spans="1:5" x14ac:dyDescent="0.2">
      <c r="A125" s="54">
        <v>5138</v>
      </c>
      <c r="B125" s="51" t="s">
        <v>385</v>
      </c>
      <c r="C125" s="55">
        <v>3750</v>
      </c>
      <c r="D125" s="57">
        <f t="shared" si="0"/>
        <v>2.5486582873895762E-3</v>
      </c>
      <c r="E125" s="56"/>
    </row>
    <row r="126" spans="1:5" x14ac:dyDescent="0.2">
      <c r="A126" s="54">
        <v>5139</v>
      </c>
      <c r="B126" s="51" t="s">
        <v>386</v>
      </c>
      <c r="C126" s="55">
        <v>115008</v>
      </c>
      <c r="D126" s="57">
        <f t="shared" si="0"/>
        <v>7.8164291284293433E-2</v>
      </c>
      <c r="E126" s="56"/>
    </row>
    <row r="127" spans="1:5" x14ac:dyDescent="0.2">
      <c r="A127" s="54">
        <v>5200</v>
      </c>
      <c r="B127" s="51" t="s">
        <v>387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338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394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339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396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397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398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0.399999999999999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09375" defaultRowHeight="10.199999999999999" x14ac:dyDescent="0.2"/>
  <cols>
    <col min="1" max="1" width="10" style="29" customWidth="1"/>
    <col min="2" max="2" width="48.109375" style="29" customWidth="1"/>
    <col min="3" max="3" width="22.88671875" style="29" customWidth="1"/>
    <col min="4" max="5" width="16.6640625" style="29" customWidth="1"/>
    <col min="6" max="16384" width="9.109375" style="29"/>
  </cols>
  <sheetData>
    <row r="1" spans="1:5" ht="18.899999999999999" customHeight="1" x14ac:dyDescent="0.2">
      <c r="A1" s="171" t="s">
        <v>662</v>
      </c>
      <c r="B1" s="171"/>
      <c r="C1" s="171"/>
      <c r="D1" s="27" t="s">
        <v>605</v>
      </c>
      <c r="E1" s="28">
        <v>2023</v>
      </c>
    </row>
    <row r="2" spans="1:5" ht="18.899999999999999" customHeight="1" x14ac:dyDescent="0.2">
      <c r="A2" s="171" t="s">
        <v>611</v>
      </c>
      <c r="B2" s="171"/>
      <c r="C2" s="171"/>
      <c r="D2" s="27" t="s">
        <v>606</v>
      </c>
      <c r="E2" s="28" t="s">
        <v>608</v>
      </c>
    </row>
    <row r="3" spans="1:5" ht="18.899999999999999" customHeight="1" x14ac:dyDescent="0.2">
      <c r="A3" s="171" t="s">
        <v>663</v>
      </c>
      <c r="B3" s="171"/>
      <c r="C3" s="171"/>
      <c r="D3" s="27" t="s">
        <v>607</v>
      </c>
      <c r="E3" s="28">
        <v>3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95748.72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357189.83</v>
      </c>
    </row>
    <row r="15" spans="1:5" x14ac:dyDescent="0.2">
      <c r="A15" s="33">
        <v>3220</v>
      </c>
      <c r="B15" s="29" t="s">
        <v>469</v>
      </c>
      <c r="C15" s="34">
        <v>1778389.11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workbookViewId="0">
      <selection activeCell="A81" sqref="A81"/>
    </sheetView>
  </sheetViews>
  <sheetFormatPr baseColWidth="10" defaultColWidth="9.109375" defaultRowHeight="10.199999999999999" x14ac:dyDescent="0.2"/>
  <cols>
    <col min="1" max="1" width="10" style="29" customWidth="1"/>
    <col min="2" max="2" width="63.44140625" style="29" bestFit="1" customWidth="1"/>
    <col min="3" max="3" width="15.33203125" style="29" bestFit="1" customWidth="1"/>
    <col min="4" max="4" width="16.44140625" style="29" bestFit="1" customWidth="1"/>
    <col min="5" max="5" width="19.109375" style="29" customWidth="1"/>
    <col min="6" max="16384" width="9.109375" style="29"/>
  </cols>
  <sheetData>
    <row r="1" spans="1:5" s="35" customFormat="1" ht="18.899999999999999" customHeight="1" x14ac:dyDescent="0.3">
      <c r="A1" s="171" t="s">
        <v>662</v>
      </c>
      <c r="B1" s="171"/>
      <c r="C1" s="171"/>
      <c r="D1" s="27" t="s">
        <v>605</v>
      </c>
      <c r="E1" s="28">
        <v>2023</v>
      </c>
    </row>
    <row r="2" spans="1:5" s="35" customFormat="1" ht="18.899999999999999" customHeight="1" x14ac:dyDescent="0.3">
      <c r="A2" s="171" t="s">
        <v>612</v>
      </c>
      <c r="B2" s="171"/>
      <c r="C2" s="171"/>
      <c r="D2" s="27" t="s">
        <v>606</v>
      </c>
      <c r="E2" s="28" t="s">
        <v>608</v>
      </c>
    </row>
    <row r="3" spans="1:5" s="35" customFormat="1" ht="18.899999999999999" customHeight="1" x14ac:dyDescent="0.3">
      <c r="A3" s="171" t="s">
        <v>663</v>
      </c>
      <c r="B3" s="171"/>
      <c r="C3" s="171"/>
      <c r="D3" s="27" t="s">
        <v>607</v>
      </c>
      <c r="E3" s="28">
        <v>3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194870.61</v>
      </c>
      <c r="D9" s="34">
        <v>46843.38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627</v>
      </c>
      <c r="C15" s="135">
        <f>SUM(C8:C14)</f>
        <v>194870.61</v>
      </c>
      <c r="D15" s="135">
        <f>SUM(D8:D14)</f>
        <v>46843.38</v>
      </c>
    </row>
    <row r="18" spans="1: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x14ac:dyDescent="0.2">
      <c r="A20" s="133">
        <v>1230</v>
      </c>
      <c r="B20" s="134" t="s">
        <v>228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234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236</v>
      </c>
      <c r="C28" s="135">
        <f>SUM(C29:C36)</f>
        <v>74193.08</v>
      </c>
      <c r="D28" s="135">
        <f>SUM(D29:D36)</f>
        <v>74193.08</v>
      </c>
      <c r="E28" s="130"/>
    </row>
    <row r="29" spans="1:5" x14ac:dyDescent="0.2">
      <c r="A29" s="33">
        <v>1241</v>
      </c>
      <c r="B29" s="29" t="s">
        <v>237</v>
      </c>
      <c r="C29" s="34">
        <v>38793.08</v>
      </c>
      <c r="D29" s="132">
        <v>38793.08</v>
      </c>
      <c r="E29" s="130"/>
    </row>
    <row r="30" spans="1:5" x14ac:dyDescent="0.2">
      <c r="A30" s="33">
        <v>1242</v>
      </c>
      <c r="B30" s="29" t="s">
        <v>238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242</v>
      </c>
      <c r="C34" s="34">
        <v>35400</v>
      </c>
      <c r="D34" s="132">
        <v>35400</v>
      </c>
    </row>
    <row r="35" spans="1: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74193.08</v>
      </c>
      <c r="D43" s="135">
        <f>D20+D28+D37</f>
        <v>74193.08</v>
      </c>
    </row>
    <row r="44" spans="1:5" s="130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629</v>
      </c>
      <c r="C47" s="135">
        <v>357189.83</v>
      </c>
      <c r="D47" s="135">
        <v>0</v>
      </c>
    </row>
    <row r="48" spans="1:5" x14ac:dyDescent="0.2">
      <c r="A48" s="131"/>
      <c r="B48" s="136" t="s">
        <v>617</v>
      </c>
      <c r="C48" s="135">
        <f>C51+C63+C91+C94+C49</f>
        <v>0</v>
      </c>
      <c r="D48" s="135">
        <f>D51+D63+D91+D94+D49</f>
        <v>17621.5</v>
      </c>
    </row>
    <row r="49" spans="1:4" s="130" customFormat="1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424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438</v>
      </c>
      <c r="C63" s="135">
        <f>C64+C73+C76+C82</f>
        <v>0</v>
      </c>
      <c r="D63" s="135">
        <f>D64+D73+D76+D82</f>
        <v>17621.5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17621.5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15016.5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2605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0</v>
      </c>
      <c r="D94" s="135">
        <f>SUM(D95:D99)</f>
        <v>0</v>
      </c>
    </row>
    <row r="95" spans="1:4" x14ac:dyDescent="0.2">
      <c r="A95" s="131">
        <v>2111</v>
      </c>
      <c r="B95" s="130" t="s">
        <v>631</v>
      </c>
      <c r="C95" s="132">
        <v>0</v>
      </c>
      <c r="D95" s="132">
        <v>0</v>
      </c>
    </row>
    <row r="96" spans="1:4" x14ac:dyDescent="0.2">
      <c r="A96" s="131">
        <v>2112</v>
      </c>
      <c r="B96" s="130" t="s">
        <v>632</v>
      </c>
      <c r="C96" s="132">
        <v>0</v>
      </c>
      <c r="D96" s="132">
        <v>0</v>
      </c>
    </row>
    <row r="97" spans="1:4" x14ac:dyDescent="0.2">
      <c r="A97" s="131">
        <v>2112</v>
      </c>
      <c r="B97" s="130" t="s">
        <v>633</v>
      </c>
      <c r="C97" s="132">
        <v>0</v>
      </c>
      <c r="D97" s="132">
        <v>0</v>
      </c>
    </row>
    <row r="98" spans="1:4" x14ac:dyDescent="0.2">
      <c r="A98" s="131">
        <v>2115</v>
      </c>
      <c r="B98" s="130" t="s">
        <v>634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x14ac:dyDescent="0.2">
      <c r="A100" s="131"/>
      <c r="B100" s="136" t="s">
        <v>636</v>
      </c>
      <c r="C100" s="135">
        <f>+C101</f>
        <v>0</v>
      </c>
      <c r="D100" s="135">
        <f>+D101</f>
        <v>0</v>
      </c>
    </row>
    <row r="101" spans="1:4" s="130" customFormat="1" x14ac:dyDescent="0.2">
      <c r="A101" s="153">
        <v>3100</v>
      </c>
      <c r="B101" s="159" t="s">
        <v>651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652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658</v>
      </c>
      <c r="C109" s="155">
        <f>+C110+C112</f>
        <v>0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0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352</v>
      </c>
      <c r="C111" s="162">
        <v>0</v>
      </c>
      <c r="D111" s="162">
        <v>0</v>
      </c>
    </row>
    <row r="112" spans="1:4" x14ac:dyDescent="0.2">
      <c r="A112" s="133">
        <v>1120</v>
      </c>
      <c r="B112" s="140" t="s">
        <v>637</v>
      </c>
      <c r="C112" s="135">
        <f>SUM(C113:C121)</f>
        <v>0</v>
      </c>
      <c r="D112" s="135">
        <f>SUM(D113:D121)</f>
        <v>0</v>
      </c>
    </row>
    <row r="113" spans="1:4" x14ac:dyDescent="0.2">
      <c r="A113" s="131">
        <v>1124</v>
      </c>
      <c r="B113" s="141" t="s">
        <v>638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641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643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644</v>
      </c>
      <c r="C119" s="132">
        <v>0</v>
      </c>
      <c r="D119" s="132">
        <v>0</v>
      </c>
    </row>
    <row r="120" spans="1:4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646</v>
      </c>
      <c r="C121" s="132">
        <v>0</v>
      </c>
      <c r="D121" s="132">
        <v>0</v>
      </c>
    </row>
    <row r="122" spans="1:4" x14ac:dyDescent="0.2">
      <c r="A122" s="131"/>
      <c r="B122" s="143" t="s">
        <v>647</v>
      </c>
      <c r="C122" s="135">
        <f>C47+C48+C100-C106-C109</f>
        <v>357189.83</v>
      </c>
      <c r="D122" s="135">
        <f>D47+D48+D100-D106-D109</f>
        <v>17621.5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2019-02-13T21:19:08Z</cp:lastPrinted>
  <dcterms:created xsi:type="dcterms:W3CDTF">2012-12-11T20:36:24Z</dcterms:created>
  <dcterms:modified xsi:type="dcterms:W3CDTF">2023-10-16T02:08:04Z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