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UENTA PUBLICA 2022 DIF\INFORMACION CONTABLE\"/>
    </mc:Choice>
  </mc:AlternateContent>
  <xr:revisionPtr revIDLastSave="0" documentId="13_ncr:1_{5EAFCD15-75E0-4597-A1C1-E667509868F2}" xr6:coauthVersionLast="47" xr6:coauthVersionMax="47" xr10:uidLastSave="{00000000-0000-0000-0000-000000000000}"/>
  <bookViews>
    <workbookView xWindow="-108" yWindow="-108" windowWidth="23256" windowHeight="12456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3" l="1"/>
  <c r="C39" i="64"/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<sst xmlns="http://schemas.openxmlformats.org/spreadsheetml/2006/main" count="953" uniqueCount="675">
  <si>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</si>
  <si>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</si>
  <si>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</si>
  <si>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</si>
  <si>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</si>
  <si>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</si>
  <si>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</si>
  <si>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</si>
  <si>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</si>
  <si>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</si>
  <si>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</si>
  <si>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</si>
  <si>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</si>
  <si>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</si>
  <si>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</si>
  <si>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</si>
  <si>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</si>
  <si>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</si>
  <si>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</si>
  <si>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</si>
  <si>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</si>
  <si>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</si>
  <si>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</si>
  <si>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</si>
  <si>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</si>
  <si>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</si>
  <si>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</si>
  <si>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</si>
  <si>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</si>
  <si>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</si>
  <si>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</si>
  <si>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</si>
  <si>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</si>
  <si>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</si>
  <si>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</si>
  <si>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</si>
  <si>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</si>
  <si>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</si>
  <si>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</si>
  <si>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</si>
  <si>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</si>
  <si>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</si>
  <si>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</si>
  <si>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</si>
  <si>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</si>
  <si>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</si>
  <si>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</si>
  <si>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</si>
  <si>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</si>
  <si>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</si>
  <si>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</si>
  <si>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</si>
  <si>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</si>
  <si>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</si>
  <si>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</si>
  <si>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</si>
  <si>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</si>
  <si>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</si>
  <si>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</si>
  <si>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</si>
  <si>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</si>
  <si>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</si>
  <si>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</si>
  <si>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</si>
  <si>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</si>
  <si>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</si>
  <si>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</si>
  <si>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</si>
  <si>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</si>
  <si>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</si>
  <si>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</si>
  <si>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</si>
  <si>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</si>
  <si>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</si>
  <si>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</si>
  <si>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</si>
  <si>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</si>
  <si>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</si>
  <si>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</si>
  <si>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</si>
  <si>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</si>
  <si>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</si>
  <si>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</si>
  <si>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</si>
  <si>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</si>
  <si>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</si>
  <si>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</si>
  <si>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</si>
  <si>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</si>
  <si>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</si>
  <si>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</si>
  <si>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</si>
  <si>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</si>
  <si>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</si>
  <si>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</si>
  <si>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</si>
  <si>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</si>
  <si>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</si>
  <si>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</si>
  <si>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</si>
  <si>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</si>
  <si>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</si>
  <si>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</si>
  <si>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</si>
  <si>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</si>
  <si>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</si>
  <si>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</si>
  <si>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</si>
  <si>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</si>
  <si>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</si>
  <si>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</si>
  <si>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</si>
  <si>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</si>
  <si>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</si>
  <si>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</si>
  <si>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</si>
  <si>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</si>
  <si>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</si>
  <si>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</si>
  <si>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</si>
  <si>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</si>
  <si>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</si>
  <si>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</si>
  <si>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</si>
  <si>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</si>
  <si>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</si>
  <si>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</si>
  <si>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</si>
  <si>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</si>
  <si>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</si>
  <si>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</si>
  <si>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</si>
  <si>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</si>
  <si>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</si>
  <si>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</si>
  <si>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</si>
  <si>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</si>
  <si>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</si>
  <si>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</si>
  <si>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</si>
  <si>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</si>
  <si>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</si>
  <si>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</si>
  <si>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</si>
  <si>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</si>
  <si>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</si>
  <si>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</si>
  <si>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</si>
  <si>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</si>
  <si>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</si>
  <si>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</si>
  <si>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</si>
  <si>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</si>
  <si>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</si>
  <si>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</si>
  <si>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</si>
  <si>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</si>
  <si>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</si>
  <si>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</si>
  <si>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</si>
  <si>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</si>
  <si>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</si>
  <si>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</si>
  <si>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</si>
  <si>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</si>
  <si>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</si>
  <si>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</si>
  <si>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</si>
  <si>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</si>
  <si>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</si>
  <si>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</si>
  <si>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</si>
  <si>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</si>
  <si>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</si>
  <si>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</si>
  <si>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</si>
  <si>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</si>
  <si>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</si>
  <si>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</si>
  <si>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</si>
  <si>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</si>
  <si>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</si>
  <si>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</si>
  <si>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</si>
  <si>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</si>
  <si>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</si>
  <si>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</si>
  <si>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</si>
  <si>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</si>
  <si>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</si>
  <si>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</si>
  <si>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</si>
  <si>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</si>
  <si>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</si>
  <si>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</si>
  <si>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</si>
  <si>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</si>
  <si>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</si>
  <si>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</si>
  <si>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</si>
  <si>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</si>
  <si>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</si>
  <si>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</si>
  <si>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</si>
  <si>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</si>
  <si>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</si>
  <si>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</si>
  <si>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</si>
  <si>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</si>
  <si>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</si>
  <si>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</si>
  <si>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</si>
  <si>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</si>
  <si>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</si>
  <si>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</si>
  <si>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</si>
  <si>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</si>
  <si>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</si>
  <si>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</si>
  <si>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</si>
  <si>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</si>
  <si>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</si>
  <si>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</si>
  <si>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</si>
  <si>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</si>
  <si>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</si>
  <si>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</si>
  <si>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</si>
  <si>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</si>
  <si>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</si>
  <si>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</si>
  <si>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</si>
  <si>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</si>
  <si>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</si>
  <si>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</si>
  <si>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</si>
  <si>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</si>
  <si>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</si>
  <si>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</si>
  <si>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</si>
  <si>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</si>
  <si>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</si>
  <si>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</si>
  <si>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</si>
  <si>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</si>
  <si>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</si>
  <si>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</si>
  <si>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</si>
  <si>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</si>
  <si>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</si>
  <si>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</si>
  <si>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</si>
  <si>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</si>
  <si>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</si>
  <si>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</si>
  <si>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</si>
  <si>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</si>
  <si>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</si>
  <si>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</si>
  <si>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</si>
  <si>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</si>
  <si>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</si>
  <si>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</si>
  <si>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</si>
  <si>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</si>
  <si>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</si>
  <si>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</si>
  <si>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</si>
  <si>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</si>
  <si>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</si>
  <si>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</si>
  <si>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</si>
  <si>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</si>
  <si>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</si>
  <si>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</si>
  <si>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</si>
  <si>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</si>
  <si>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</si>
  <si>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</si>
  <si>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</si>
  <si>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</si>
  <si>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</si>
  <si>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</si>
  <si>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</si>
  <si>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</si>
  <si>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</si>
  <si>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</si>
  <si>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</si>
  <si>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</si>
  <si>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</si>
  <si>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</si>
  <si>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</si>
  <si>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</si>
  <si>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</si>
  <si>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</si>
  <si>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</si>
  <si>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</si>
  <si>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</si>
  <si>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</si>
  <si>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</si>
  <si>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</si>
  <si>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</si>
  <si>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</si>
  <si>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</si>
  <si>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</si>
  <si>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</si>
  <si>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</si>
  <si>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</si>
  <si>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</si>
  <si>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</si>
  <si>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</si>
  <si>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</si>
  <si>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</si>
  <si>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</si>
  <si>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</si>
  <si>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</si>
  <si>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</si>
  <si>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</si>
  <si>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</si>
  <si>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</si>
  <si>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</si>
  <si>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</si>
  <si>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</si>
  <si>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</si>
  <si>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</si>
  <si>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</si>
  <si>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</si>
  <si>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</si>
  <si>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</si>
  <si>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</si>
  <si>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</si>
  <si>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</si>
  <si>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</si>
  <si>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</si>
  <si>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</si>
  <si>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</si>
  <si>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</si>
  <si>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</si>
  <si>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</si>
  <si>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</si>
  <si>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</si>
  <si>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</si>
  <si>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</si>
  <si>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</si>
  <si>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</si>
  <si>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</si>
  <si>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</si>
  <si>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</si>
  <si>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</si>
  <si>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</si>
  <si>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</si>
  <si>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</si>
  <si>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</si>
  <si>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</si>
  <si>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</si>
  <si>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</si>
  <si>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</si>
  <si>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</si>
  <si>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</si>
  <si>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</si>
  <si>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</si>
  <si>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</si>
  <si>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</si>
  <si>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</si>
  <si>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</si>
  <si>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</si>
  <si>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</si>
  <si>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</si>
  <si>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</si>
  <si>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</si>
  <si>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</si>
  <si>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</si>
  <si>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</si>
  <si>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</si>
  <si>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</si>
  <si>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</si>
  <si>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</si>
  <si>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</si>
  <si>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</si>
  <si>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</si>
  <si>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</si>
  <si>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</si>
  <si>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</si>
  <si>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</si>
  <si>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</si>
  <si>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</si>
  <si>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</si>
  <si>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</si>
  <si>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</si>
  <si>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</si>
  <si>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</si>
  <si>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</si>
  <si>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</si>
  <si>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</si>
  <si>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</si>
  <si>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</si>
  <si>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</si>
  <si>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</si>
  <si>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</si>
  <si>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</si>
  <si>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</si>
  <si>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</si>
  <si>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</si>
  <si>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</si>
  <si>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</si>
  <si>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</si>
  <si>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</si>
  <si>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</si>
  <si>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</si>
  <si>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</si>
  <si>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</si>
  <si>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</si>
  <si>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</si>
  <si>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</si>
  <si>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</si>
  <si>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</si>
  <si>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</si>
  <si>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</si>
  <si>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</si>
  <si>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</si>
  <si>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</si>
  <si>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</si>
  <si>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</si>
  <si>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</si>
  <si>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</si>
  <si>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</si>
  <si>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</si>
  <si>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</si>
  <si>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</si>
  <si>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</si>
  <si>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</si>
  <si>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</si>
  <si>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</si>
  <si>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</si>
  <si>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</si>
  <si>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</si>
  <si>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</si>
  <si>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</si>
  <si>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</si>
  <si>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</si>
  <si>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</si>
  <si>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</si>
  <si>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</si>
  <si>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</si>
  <si>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</si>
  <si>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</si>
  <si>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</si>
  <si>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</si>
  <si>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</si>
  <si>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</si>
  <si>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</si>
  <si>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</si>
  <si>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</si>
  <si>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</si>
  <si>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</si>
  <si>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</si>
  <si>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</si>
  <si>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</si>
  <si>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</si>
  <si>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</si>
  <si>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</si>
  <si>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</si>
  <si>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</si>
  <si>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</si>
  <si>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</si>
  <si>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</si>
  <si>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</si>
  <si>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</si>
  <si>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</si>
  <si>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</si>
  <si>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</si>
  <si>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</si>
  <si>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</si>
  <si>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</si>
  <si>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</si>
  <si>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</si>
  <si>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</si>
  <si>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</si>
  <si>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</si>
  <si>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</si>
  <si>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</si>
  <si>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</si>
  <si>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</si>
  <si>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</si>
  <si>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</si>
  <si>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</si>
  <si>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</si>
  <si>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</si>
  <si>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</si>
  <si>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</si>
  <si>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</si>
  <si>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</si>
  <si>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</si>
  <si>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</si>
  <si>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</si>
  <si>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</si>
  <si>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</si>
  <si>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</si>
  <si>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</si>
  <si>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</si>
  <si>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</si>
  <si>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</si>
  <si>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</si>
  <si>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</si>
  <si>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</si>
  <si>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</si>
  <si>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</si>
  <si>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</si>
  <si>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</si>
  <si>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</si>
  <si>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</si>
  <si>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</si>
  <si>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</si>
  <si>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</si>
  <si>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</si>
  <si>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</si>
  <si>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</si>
  <si>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</si>
  <si>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</si>
  <si>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</si>
  <si>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</si>
  <si>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</si>
  <si>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</si>
  <si>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</si>
  <si>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</si>
  <si>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</si>
  <si>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</si>
  <si>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</si>
  <si>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</si>
  <si>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</si>
  <si>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</si>
  <si>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</si>
  <si>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</si>
  <si>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</si>
  <si>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</si>
  <si>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</si>
  <si>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</si>
  <si>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</si>
  <si>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</si>
  <si>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</si>
  <si>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</si>
  <si>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</si>
  <si>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</si>
  <si>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</si>
  <si>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</si>
  <si>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</si>
  <si>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</si>
  <si>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</si>
  <si>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</si>
  <si>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</si>
  <si>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</si>
  <si>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</si>
  <si>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</si>
  <si>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</si>
  <si>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</si>
  <si>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</si>
  <si>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</si>
  <si>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</si>
  <si>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</si>
  <si>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</si>
  <si>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</si>
  <si>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</si>
  <si>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</si>
  <si>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</si>
  <si>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</si>
  <si>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</si>
  <si>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</si>
  <si>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</si>
  <si>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</si>
  <si>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</si>
  <si>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</si>
  <si>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</si>
  <si>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</si>
  <si>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</si>
  <si>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</si>
  <si>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</si>
  <si>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</si>
  <si>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</si>
  <si>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</si>
  <si>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</si>
  <si>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</si>
  <si>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</si>
  <si>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</si>
  <si>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</si>
  <si>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</si>
  <si>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</si>
  <si>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</si>
  <si>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</si>
  <si>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</si>
  <si>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</si>
  <si>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</si>
  <si>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</si>
  <si>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</si>
  <si>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</si>
  <si>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</si>
  <si>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</si>
  <si>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</si>
  <si>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</si>
  <si>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</si>
  <si>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</si>
  <si>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</si>
  <si>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</si>
  <si>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</si>
  <si>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</si>
  <si>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</si>
  <si>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</si>
  <si>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</si>
  <si>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</si>
  <si>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</si>
  <si>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</si>
  <si>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</si>
  <si>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</si>
  <si>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</si>
  <si>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</si>
  <si>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</si>
  <si>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</si>
  <si>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</si>
  <si>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</si>
  <si>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</si>
  <si>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</si>
  <si>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</si>
  <si>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</si>
  <si>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</si>
  <si>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</si>
  <si>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</si>
  <si>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</si>
  <si>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</si>
  <si>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</si>
  <si>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</si>
  <si>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</si>
  <si>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</si>
  <si>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</si>
  <si>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</si>
  <si>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</si>
  <si>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</si>
  <si>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</si>
  <si>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</si>
  <si>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</si>
  <si>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</si>
  <si>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</si>
  <si>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</si>
  <si>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</si>
  <si>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</si>
  <si>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</si>
  <si>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</si>
  <si>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</si>
  <si>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</si>
  <si>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</si>
  <si>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</si>
  <si>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</si>
  <si>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</si>
  <si>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</si>
  <si>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</si>
  <si>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</si>
  <si>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</si>
  <si>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</si>
  <si>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</si>
  <si>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</si>
  <si>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</si>
  <si>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</si>
  <si>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</si>
  <si>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</si>
  <si>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</si>
  <si>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</si>
  <si>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</si>
  <si>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</si>
  <si>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</si>
  <si>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</si>
  <si>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</si>
  <si>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</si>
  <si>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</si>
  <si>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</si>
  <si>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del Municipio de Santiago Maravatío, Gto.</t>
  </si>
  <si>
    <t>Correspondiente del 1 de Enero 31 de Diciembre de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</si>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</sst>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0" fontId="17" fillId="6" borderId="0" xfId="8" applyFont="1" applyFill="1" applyAlignment="1">
      <alignment wrapText="1"/>
    </xf>
    <xf numFmtId="0" fontId="17" fillId="6" borderId="0" xfId="8" applyFont="1" applyFill="1" applyAlignment="1">
      <alignment horizontal="center" wrapText="1"/>
    </xf>
    <xf numFmtId="0" fontId="17" fillId="6" borderId="0" xfId="12" applyFont="1" applyFill="1" applyAlignment="1">
      <alignment horizontal="center" wrapText="1"/>
    </xf>
    <xf numFmtId="4" fontId="12" fillId="8" borderId="1" xfId="13" applyNumberFormat="1" applyFont="1" applyFill="1" applyBorder="1" applyAlignment="1">
      <alignment horizontal="right" vertical="center"/>
    </xf>
    <xf numFmtId="0" fontId="17" fillId="6" borderId="0" xfId="9" applyFont="1" applyFill="1" applyAlignment="1">
      <alignment horizont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46" sqref="A1:E4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9" t="s">
        <v>672</v>
      </c>
      <c r="B1" s="169"/>
      <c r="C1" s="17"/>
      <c r="D1" s="14" t="s">
        <v>614</v>
      </c>
      <c r="E1" s="15">
        <v>2022</v>
      </c>
    </row>
    <row r="2" spans="1:5" ht="18.899999999999999" customHeight="1" x14ac:dyDescent="0.2">
      <c r="A2" s="170" t="s">
        <v>613</v>
      </c>
      <c r="B2" s="170"/>
      <c r="C2" s="36"/>
      <c r="D2" s="14" t="s">
        <v>615</v>
      </c>
      <c r="E2" s="17" t="s">
        <v>620</v>
      </c>
    </row>
    <row r="3" spans="1:5" ht="18.899999999999999" customHeight="1" x14ac:dyDescent="0.2">
      <c r="A3" s="171" t="s">
        <v>673</v>
      </c>
      <c r="B3" s="171"/>
      <c r="C3" s="17"/>
      <c r="D3" s="14" t="s">
        <v>616</v>
      </c>
      <c r="E3" s="15">
        <v>4</v>
      </c>
    </row>
    <row r="4" spans="1:5" s="92" customFormat="1" ht="18.899999999999999" customHeight="1" x14ac:dyDescent="0.2">
      <c r="A4" s="171" t="s">
        <v>635</v>
      </c>
      <c r="B4" s="171"/>
      <c r="C4" s="171"/>
      <c r="D4" s="171"/>
      <c r="E4" s="171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0.8" thickBot="1" x14ac:dyDescent="0.25">
      <c r="A41" s="11"/>
      <c r="B41" s="12"/>
    </row>
    <row r="44" spans="1:2" x14ac:dyDescent="0.2">
      <c r="B44" s="92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33"/>
  <sheetViews>
    <sheetView showGridLines="0" tabSelected="1" workbookViewId="0">
      <selection activeCell="C21" sqref="C2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37.77734375" style="39" customWidth="1"/>
    <col min="4" max="16384" width="11.44140625" style="39"/>
  </cols>
  <sheetData>
    <row r="1" spans="1:3" s="37" customFormat="1" ht="18" customHeight="1" x14ac:dyDescent="0.3">
      <c r="A1" s="175" t="s">
        <v>672</v>
      </c>
      <c r="B1" s="176"/>
      <c r="C1" s="177"/>
    </row>
    <row r="2" spans="1:3" s="37" customFormat="1" ht="18" customHeight="1" x14ac:dyDescent="0.3">
      <c r="A2" s="178" t="s">
        <v>625</v>
      </c>
      <c r="B2" s="179"/>
      <c r="C2" s="180"/>
    </row>
    <row r="3" spans="1:3" s="37" customFormat="1" ht="18" customHeight="1" x14ac:dyDescent="0.3">
      <c r="A3" s="178" t="s">
        <v>673</v>
      </c>
      <c r="B3" s="181"/>
      <c r="C3" s="180"/>
    </row>
    <row r="4" spans="1:3" s="40" customFormat="1" ht="18" customHeight="1" x14ac:dyDescent="0.2">
      <c r="A4" s="182" t="s">
        <v>626</v>
      </c>
      <c r="B4" s="183"/>
      <c r="C4" s="184"/>
    </row>
    <row r="5" spans="1:3" s="38" customFormat="1" x14ac:dyDescent="0.2">
      <c r="A5" s="58" t="s">
        <v>525</v>
      </c>
      <c r="B5" s="58"/>
      <c r="C5" s="161">
        <v>7575046.9400000004</v>
      </c>
    </row>
    <row r="6" spans="1:3" x14ac:dyDescent="0.2">
      <c r="A6" s="59"/>
      <c r="B6" s="60"/>
      <c r="C6" s="78"/>
    </row>
    <row r="7" spans="1:3" x14ac:dyDescent="0.2">
      <c r="A7" s="67" t="s">
        <v>526</v>
      </c>
      <c r="B7" s="67"/>
      <c r="C7" s="157">
        <f>SUM(C8:C13)</f>
        <v>0</v>
      </c>
    </row>
    <row r="8" spans="1:3" x14ac:dyDescent="0.2">
      <c r="A8" s="75" t="s">
        <v>527</v>
      </c>
      <c r="B8" s="74" t="s">
        <v>344</v>
      </c>
      <c r="C8" s="162">
        <v>0</v>
      </c>
    </row>
    <row r="9" spans="1:3" x14ac:dyDescent="0.2">
      <c r="A9" s="61" t="s">
        <v>528</v>
      </c>
      <c r="B9" s="62" t="s">
        <v>537</v>
      </c>
      <c r="C9" s="162">
        <v>0</v>
      </c>
    </row>
    <row r="10" spans="1:3" x14ac:dyDescent="0.2">
      <c r="A10" s="61" t="s">
        <v>529</v>
      </c>
      <c r="B10" s="62" t="s">
        <v>352</v>
      </c>
      <c r="C10" s="162">
        <v>0</v>
      </c>
    </row>
    <row r="11" spans="1:3" x14ac:dyDescent="0.2">
      <c r="A11" s="61" t="s">
        <v>530</v>
      </c>
      <c r="B11" s="62" t="s">
        <v>353</v>
      </c>
      <c r="C11" s="162">
        <v>0</v>
      </c>
    </row>
    <row r="12" spans="1:3" x14ac:dyDescent="0.2">
      <c r="A12" s="61" t="s">
        <v>531</v>
      </c>
      <c r="B12" s="62" t="s">
        <v>354</v>
      </c>
      <c r="C12" s="162">
        <v>0</v>
      </c>
    </row>
    <row r="13" spans="1:3" x14ac:dyDescent="0.2">
      <c r="A13" s="63" t="s">
        <v>532</v>
      </c>
      <c r="B13" s="64" t="s">
        <v>533</v>
      </c>
      <c r="C13" s="162">
        <v>0</v>
      </c>
    </row>
    <row r="14" spans="1:3" x14ac:dyDescent="0.2">
      <c r="A14" s="73"/>
      <c r="B14" s="65"/>
      <c r="C14" s="66"/>
    </row>
    <row r="15" spans="1:3" x14ac:dyDescent="0.2">
      <c r="A15" s="67" t="s">
        <v>83</v>
      </c>
      <c r="B15" s="60"/>
      <c r="C15" s="157">
        <f>SUM(C16:C18)</f>
        <v>599126.67000000004</v>
      </c>
    </row>
    <row r="16" spans="1:3" x14ac:dyDescent="0.2">
      <c r="A16" s="68">
        <v>3.1</v>
      </c>
      <c r="B16" s="62" t="s">
        <v>536</v>
      </c>
      <c r="C16" s="162">
        <v>0</v>
      </c>
    </row>
    <row r="17" spans="1:3" x14ac:dyDescent="0.2">
      <c r="A17" s="69">
        <v>3.2</v>
      </c>
      <c r="B17" s="62" t="s">
        <v>534</v>
      </c>
      <c r="C17" s="162">
        <v>0</v>
      </c>
    </row>
    <row r="18" spans="1:3" x14ac:dyDescent="0.2">
      <c r="A18" s="69">
        <v>3.3</v>
      </c>
      <c r="B18" s="64" t="s">
        <v>535</v>
      </c>
      <c r="C18" s="163">
        <v>599126.67000000004</v>
      </c>
    </row>
    <row r="19" spans="1:3" x14ac:dyDescent="0.2">
      <c r="A19" s="59"/>
      <c r="B19" s="70"/>
      <c r="C19" s="71"/>
    </row>
    <row r="20" spans="1:3" x14ac:dyDescent="0.2">
      <c r="A20" s="72" t="s">
        <v>82</v>
      </c>
      <c r="B20" s="72"/>
      <c r="C20" s="161">
        <f>+C5+C7-C15</f>
        <v>6975920.2700000005</v>
      </c>
    </row>
    <row r="22" spans="1:3" x14ac:dyDescent="0.2">
      <c r="B22" s="39" t="s">
        <v>637</v>
      </c>
    </row>
    <row r="33" spans="2:2" x14ac:dyDescent="0.2">
      <c r="B33" s="39" t="s">
        <v>674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C20" sqref="C20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36.44140625" style="39" customWidth="1"/>
    <col min="4" max="16384" width="11.44140625" style="39"/>
  </cols>
  <sheetData>
    <row r="1" spans="1:3" s="41" customFormat="1" ht="18.899999999999999" customHeight="1" x14ac:dyDescent="0.3">
      <c r="A1" s="185" t="s">
        <v>672</v>
      </c>
      <c r="B1" s="186"/>
      <c r="C1" s="187"/>
    </row>
    <row r="2" spans="1:3" s="41" customFormat="1" ht="18.899999999999999" customHeight="1" x14ac:dyDescent="0.3">
      <c r="A2" s="188" t="s">
        <v>627</v>
      </c>
      <c r="B2" s="189"/>
      <c r="C2" s="190"/>
    </row>
    <row r="3" spans="1:3" s="41" customFormat="1" ht="18.899999999999999" customHeight="1" x14ac:dyDescent="0.3">
      <c r="A3" s="188" t="s">
        <v>673</v>
      </c>
      <c r="B3" s="191"/>
      <c r="C3" s="190"/>
    </row>
    <row r="4" spans="1:3" s="42" customFormat="1" x14ac:dyDescent="0.2">
      <c r="A4" s="182" t="s">
        <v>626</v>
      </c>
      <c r="B4" s="183"/>
      <c r="C4" s="184"/>
    </row>
    <row r="5" spans="1:3" x14ac:dyDescent="0.2">
      <c r="A5" s="83" t="s">
        <v>538</v>
      </c>
      <c r="B5" s="58"/>
      <c r="C5" s="167">
        <v>6941119.3999999994</v>
      </c>
    </row>
    <row r="6" spans="1:3" x14ac:dyDescent="0.2">
      <c r="A6" s="77"/>
      <c r="B6" s="60"/>
      <c r="C6" s="78"/>
    </row>
    <row r="7" spans="1:3" x14ac:dyDescent="0.2">
      <c r="A7" s="67" t="s">
        <v>539</v>
      </c>
      <c r="B7" s="79"/>
      <c r="C7" s="157">
        <f>SUM(C8:C28)</f>
        <v>670626.67000000004</v>
      </c>
    </row>
    <row r="8" spans="1:3" x14ac:dyDescent="0.2">
      <c r="A8" s="127">
        <v>2.1</v>
      </c>
      <c r="B8" s="84" t="s">
        <v>372</v>
      </c>
      <c r="C8" s="158">
        <v>0</v>
      </c>
    </row>
    <row r="9" spans="1:3" x14ac:dyDescent="0.2">
      <c r="A9" s="127">
        <v>2.2000000000000002</v>
      </c>
      <c r="B9" s="84" t="s">
        <v>369</v>
      </c>
      <c r="C9" s="158">
        <v>0</v>
      </c>
    </row>
    <row r="10" spans="1:3" x14ac:dyDescent="0.2">
      <c r="A10" s="89">
        <v>2.2999999999999998</v>
      </c>
      <c r="B10" s="76" t="s">
        <v>239</v>
      </c>
      <c r="C10" s="158">
        <v>670626.67000000004</v>
      </c>
    </row>
    <row r="11" spans="1:3" x14ac:dyDescent="0.2">
      <c r="A11" s="89">
        <v>2.4</v>
      </c>
      <c r="B11" s="76" t="s">
        <v>240</v>
      </c>
      <c r="C11" s="158">
        <v>0</v>
      </c>
    </row>
    <row r="12" spans="1:3" x14ac:dyDescent="0.2">
      <c r="A12" s="89">
        <v>2.5</v>
      </c>
      <c r="B12" s="76" t="s">
        <v>241</v>
      </c>
      <c r="C12" s="158">
        <v>0</v>
      </c>
    </row>
    <row r="13" spans="1:3" x14ac:dyDescent="0.2">
      <c r="A13" s="89">
        <v>2.6</v>
      </c>
      <c r="B13" s="76" t="s">
        <v>242</v>
      </c>
      <c r="C13" s="158">
        <v>0</v>
      </c>
    </row>
    <row r="14" spans="1:3" x14ac:dyDescent="0.2">
      <c r="A14" s="89">
        <v>2.7</v>
      </c>
      <c r="B14" s="76" t="s">
        <v>243</v>
      </c>
      <c r="C14" s="158">
        <v>0</v>
      </c>
    </row>
    <row r="15" spans="1:3" x14ac:dyDescent="0.2">
      <c r="A15" s="89">
        <v>2.8</v>
      </c>
      <c r="B15" s="76" t="s">
        <v>244</v>
      </c>
      <c r="C15" s="158">
        <v>0</v>
      </c>
    </row>
    <row r="16" spans="1:3" x14ac:dyDescent="0.2">
      <c r="A16" s="89">
        <v>2.9</v>
      </c>
      <c r="B16" s="76" t="s">
        <v>246</v>
      </c>
      <c r="C16" s="158">
        <v>0</v>
      </c>
    </row>
    <row r="17" spans="1:3" x14ac:dyDescent="0.2">
      <c r="A17" s="89" t="s">
        <v>540</v>
      </c>
      <c r="B17" s="76" t="s">
        <v>541</v>
      </c>
      <c r="C17" s="158">
        <v>0</v>
      </c>
    </row>
    <row r="18" spans="1:3" x14ac:dyDescent="0.2">
      <c r="A18" s="89" t="s">
        <v>570</v>
      </c>
      <c r="B18" s="76" t="s">
        <v>248</v>
      </c>
      <c r="C18" s="158">
        <v>0</v>
      </c>
    </row>
    <row r="19" spans="1:3" x14ac:dyDescent="0.2">
      <c r="A19" s="89" t="s">
        <v>571</v>
      </c>
      <c r="B19" s="76" t="s">
        <v>542</v>
      </c>
      <c r="C19" s="158">
        <v>0</v>
      </c>
    </row>
    <row r="20" spans="1:3" x14ac:dyDescent="0.2">
      <c r="A20" s="89" t="s">
        <v>572</v>
      </c>
      <c r="B20" s="76" t="s">
        <v>543</v>
      </c>
      <c r="C20" s="158">
        <v>0</v>
      </c>
    </row>
    <row r="21" spans="1:3" x14ac:dyDescent="0.2">
      <c r="A21" s="89" t="s">
        <v>573</v>
      </c>
      <c r="B21" s="76" t="s">
        <v>544</v>
      </c>
      <c r="C21" s="158">
        <v>0</v>
      </c>
    </row>
    <row r="22" spans="1:3" x14ac:dyDescent="0.2">
      <c r="A22" s="89" t="s">
        <v>545</v>
      </c>
      <c r="B22" s="76" t="s">
        <v>546</v>
      </c>
      <c r="C22" s="158">
        <v>0</v>
      </c>
    </row>
    <row r="23" spans="1:3" x14ac:dyDescent="0.2">
      <c r="A23" s="89" t="s">
        <v>547</v>
      </c>
      <c r="B23" s="76" t="s">
        <v>548</v>
      </c>
      <c r="C23" s="158">
        <v>0</v>
      </c>
    </row>
    <row r="24" spans="1:3" x14ac:dyDescent="0.2">
      <c r="A24" s="89" t="s">
        <v>549</v>
      </c>
      <c r="B24" s="76" t="s">
        <v>550</v>
      </c>
      <c r="C24" s="158">
        <v>0</v>
      </c>
    </row>
    <row r="25" spans="1:3" x14ac:dyDescent="0.2">
      <c r="A25" s="89" t="s">
        <v>551</v>
      </c>
      <c r="B25" s="76" t="s">
        <v>552</v>
      </c>
      <c r="C25" s="158">
        <v>0</v>
      </c>
    </row>
    <row r="26" spans="1:3" x14ac:dyDescent="0.2">
      <c r="A26" s="89" t="s">
        <v>553</v>
      </c>
      <c r="B26" s="76" t="s">
        <v>554</v>
      </c>
      <c r="C26" s="158">
        <v>0</v>
      </c>
    </row>
    <row r="27" spans="1:3" x14ac:dyDescent="0.2">
      <c r="A27" s="89" t="s">
        <v>555</v>
      </c>
      <c r="B27" s="76" t="s">
        <v>556</v>
      </c>
      <c r="C27" s="158">
        <v>0</v>
      </c>
    </row>
    <row r="28" spans="1:3" x14ac:dyDescent="0.2">
      <c r="A28" s="89" t="s">
        <v>557</v>
      </c>
      <c r="B28" s="84" t="s">
        <v>558</v>
      </c>
      <c r="C28" s="158">
        <v>0</v>
      </c>
    </row>
    <row r="29" spans="1:3" x14ac:dyDescent="0.2">
      <c r="A29" s="90"/>
      <c r="B29" s="85"/>
      <c r="C29" s="86"/>
    </row>
    <row r="30" spans="1:3" x14ac:dyDescent="0.2">
      <c r="A30" s="87" t="s">
        <v>559</v>
      </c>
      <c r="B30" s="88"/>
      <c r="C30" s="159">
        <f>SUM(C31:C37)</f>
        <v>74448.759999999995</v>
      </c>
    </row>
    <row r="31" spans="1:3" x14ac:dyDescent="0.2">
      <c r="A31" s="89" t="s">
        <v>560</v>
      </c>
      <c r="B31" s="76" t="s">
        <v>441</v>
      </c>
      <c r="C31" s="158">
        <v>74448.759999999995</v>
      </c>
    </row>
    <row r="32" spans="1:3" x14ac:dyDescent="0.2">
      <c r="A32" s="89" t="s">
        <v>561</v>
      </c>
      <c r="B32" s="76" t="s">
        <v>80</v>
      </c>
      <c r="C32" s="158">
        <v>0</v>
      </c>
    </row>
    <row r="33" spans="1:3" x14ac:dyDescent="0.2">
      <c r="A33" s="89" t="s">
        <v>562</v>
      </c>
      <c r="B33" s="76" t="s">
        <v>451</v>
      </c>
      <c r="C33" s="158">
        <v>0</v>
      </c>
    </row>
    <row r="34" spans="1:3" x14ac:dyDescent="0.2">
      <c r="A34" s="89" t="s">
        <v>563</v>
      </c>
      <c r="B34" s="76" t="s">
        <v>564</v>
      </c>
      <c r="C34" s="158">
        <v>0</v>
      </c>
    </row>
    <row r="35" spans="1:3" x14ac:dyDescent="0.2">
      <c r="A35" s="89" t="s">
        <v>565</v>
      </c>
      <c r="B35" s="76" t="s">
        <v>566</v>
      </c>
      <c r="C35" s="158">
        <v>0</v>
      </c>
    </row>
    <row r="36" spans="1:3" x14ac:dyDescent="0.2">
      <c r="A36" s="89" t="s">
        <v>567</v>
      </c>
      <c r="B36" s="76" t="s">
        <v>459</v>
      </c>
      <c r="C36" s="158">
        <v>0</v>
      </c>
    </row>
    <row r="37" spans="1:3" x14ac:dyDescent="0.2">
      <c r="A37" s="89" t="s">
        <v>568</v>
      </c>
      <c r="B37" s="84" t="s">
        <v>569</v>
      </c>
      <c r="C37" s="160">
        <v>0</v>
      </c>
    </row>
    <row r="38" spans="1:3" x14ac:dyDescent="0.2">
      <c r="A38" s="77"/>
      <c r="B38" s="80"/>
      <c r="C38" s="81"/>
    </row>
    <row r="39" spans="1:3" x14ac:dyDescent="0.2">
      <c r="A39" s="82" t="s">
        <v>84</v>
      </c>
      <c r="B39" s="58"/>
      <c r="C39" s="161">
        <f>C5-C7+C30</f>
        <v>6344941.4899999993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D27" sqref="D27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9.33203125" style="29" customWidth="1"/>
    <col min="4" max="4" width="13" style="29" customWidth="1"/>
    <col min="5" max="5" width="12.44140625" style="29" customWidth="1"/>
    <col min="6" max="6" width="8" style="29" customWidth="1"/>
    <col min="7" max="7" width="13.44140625" style="29" customWidth="1"/>
    <col min="8" max="8" width="6.88671875" style="29" customWidth="1"/>
    <col min="9" max="9" width="9.44140625" style="29" customWidth="1"/>
    <col min="10" max="10" width="9.77734375" style="29" customWidth="1"/>
    <col min="11" max="16384" width="9.109375" style="29"/>
  </cols>
  <sheetData>
    <row r="1" spans="1:10" ht="18.899999999999999" customHeight="1" x14ac:dyDescent="0.2">
      <c r="A1" s="174" t="s">
        <v>672</v>
      </c>
      <c r="B1" s="192"/>
      <c r="C1" s="192"/>
      <c r="D1" s="192"/>
      <c r="E1" s="192"/>
      <c r="F1" s="192"/>
      <c r="G1" s="27" t="s">
        <v>617</v>
      </c>
      <c r="H1" s="28">
        <v>2022</v>
      </c>
    </row>
    <row r="2" spans="1:10" ht="18.899999999999999" customHeight="1" x14ac:dyDescent="0.2">
      <c r="A2" s="174" t="s">
        <v>628</v>
      </c>
      <c r="B2" s="192"/>
      <c r="C2" s="192"/>
      <c r="D2" s="192"/>
      <c r="E2" s="192"/>
      <c r="F2" s="192"/>
      <c r="G2" s="27" t="s">
        <v>618</v>
      </c>
      <c r="H2" s="28" t="s">
        <v>620</v>
      </c>
    </row>
    <row r="3" spans="1:10" ht="18.899999999999999" customHeight="1" x14ac:dyDescent="0.2">
      <c r="A3" s="193" t="s">
        <v>673</v>
      </c>
      <c r="B3" s="194"/>
      <c r="C3" s="194"/>
      <c r="D3" s="194"/>
      <c r="E3" s="194"/>
      <c r="F3" s="19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20.399999999999999" x14ac:dyDescent="0.2">
      <c r="A7" s="32" t="s">
        <v>146</v>
      </c>
      <c r="B7" s="32" t="s">
        <v>491</v>
      </c>
      <c r="C7" s="168" t="s">
        <v>180</v>
      </c>
      <c r="D7" s="168" t="s">
        <v>492</v>
      </c>
      <c r="E7" s="168" t="s">
        <v>493</v>
      </c>
      <c r="F7" s="168" t="s">
        <v>179</v>
      </c>
      <c r="G7" s="168" t="s">
        <v>124</v>
      </c>
      <c r="H7" s="168" t="s">
        <v>182</v>
      </c>
      <c r="I7" s="168" t="s">
        <v>183</v>
      </c>
      <c r="J7" s="168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8668173.5700000003</v>
      </c>
      <c r="E40" s="34">
        <v>-8668173.5700000003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10814431.57</v>
      </c>
      <c r="E41" s="34">
        <v>-10814431.57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2146258</v>
      </c>
      <c r="E42" s="34">
        <v>-2146258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7575046.9400000004</v>
      </c>
      <c r="E43" s="34">
        <v>-7575046.9400000004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7575046.9400000004</v>
      </c>
      <c r="E44" s="34">
        <v>-7575046.9400000004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6941119.4000000004</v>
      </c>
      <c r="E45" s="34">
        <v>-6941119.4000000004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10363859.189999999</v>
      </c>
      <c r="E46" s="34">
        <v>-10363859.189999999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2937051.62</v>
      </c>
      <c r="E47" s="34">
        <v>-2937051.62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7912495.7400000002</v>
      </c>
      <c r="E48" s="34">
        <v>-7912495.7400000002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7912495.7400000002</v>
      </c>
      <c r="E49" s="34">
        <v>-7912495.7400000002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7912495.7400000002</v>
      </c>
      <c r="E50" s="34">
        <v>-7912495.7400000002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7426807.5700000003</v>
      </c>
      <c r="E51" s="34">
        <v>-7426807.5700000003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" customHeight="1" x14ac:dyDescent="0.2">
      <c r="A5" s="195" t="s">
        <v>34</v>
      </c>
      <c r="B5" s="195"/>
      <c r="C5" s="195"/>
      <c r="D5" s="195"/>
      <c r="E5" s="195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3.2" x14ac:dyDescent="0.25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196" t="s">
        <v>36</v>
      </c>
      <c r="C10" s="196"/>
      <c r="D10" s="196"/>
      <c r="E10" s="196"/>
    </row>
    <row r="11" spans="1:8" s="118" customFormat="1" ht="12.9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196" t="s">
        <v>38</v>
      </c>
      <c r="C12" s="196"/>
      <c r="D12" s="196"/>
      <c r="E12" s="196"/>
    </row>
    <row r="13" spans="1:8" s="118" customFormat="1" ht="26.1" customHeight="1" x14ac:dyDescent="0.2">
      <c r="A13" s="122" t="s">
        <v>603</v>
      </c>
      <c r="B13" s="196" t="s">
        <v>39</v>
      </c>
      <c r="C13" s="196"/>
      <c r="D13" s="196"/>
      <c r="E13" s="196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" customHeight="1" x14ac:dyDescent="0.2">
      <c r="A16" s="122" t="s">
        <v>605</v>
      </c>
    </row>
    <row r="17" spans="1:4" s="118" customFormat="1" ht="12.9" customHeight="1" x14ac:dyDescent="0.2">
      <c r="A17" s="123"/>
    </row>
    <row r="18" spans="1:4" s="118" customFormat="1" ht="12.9" customHeight="1" x14ac:dyDescent="0.2">
      <c r="A18" s="133" t="s">
        <v>97</v>
      </c>
    </row>
    <row r="19" spans="1:4" s="118" customFormat="1" ht="12.9" customHeight="1" x14ac:dyDescent="0.2">
      <c r="A19" s="126" t="s">
        <v>606</v>
      </c>
    </row>
    <row r="20" spans="1:4" s="118" customFormat="1" ht="12.9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5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38" zoomScale="106" zoomScaleNormal="106" workbookViewId="0">
      <selection activeCell="E58" sqref="E58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2.109375" style="20" customWidth="1"/>
    <col min="5" max="5" width="14.88671875" style="20" customWidth="1"/>
    <col min="6" max="6" width="10.88671875" style="20" customWidth="1"/>
    <col min="7" max="7" width="7.5546875" style="20" customWidth="1"/>
    <col min="8" max="8" width="11.109375" style="20" customWidth="1"/>
    <col min="9" max="9" width="11.33203125" style="20" customWidth="1"/>
    <col min="10" max="16384" width="9.109375" style="20"/>
  </cols>
  <sheetData>
    <row r="1" spans="1:8" s="16" customFormat="1" ht="18.899999999999999" customHeight="1" x14ac:dyDescent="0.3">
      <c r="A1" s="172" t="s">
        <v>672</v>
      </c>
      <c r="B1" s="173"/>
      <c r="C1" s="173"/>
      <c r="D1" s="173"/>
      <c r="E1" s="173"/>
      <c r="F1" s="173"/>
      <c r="G1" s="14" t="s">
        <v>617</v>
      </c>
      <c r="H1" s="25">
        <v>2022</v>
      </c>
    </row>
    <row r="2" spans="1:8" s="16" customFormat="1" ht="18.899999999999999" customHeight="1" x14ac:dyDescent="0.3">
      <c r="A2" s="172" t="s">
        <v>621</v>
      </c>
      <c r="B2" s="173"/>
      <c r="C2" s="173"/>
      <c r="D2" s="173"/>
      <c r="E2" s="173"/>
      <c r="F2" s="173"/>
      <c r="G2" s="14" t="s">
        <v>618</v>
      </c>
      <c r="H2" s="25" t="s">
        <v>620</v>
      </c>
    </row>
    <row r="3" spans="1:8" s="16" customFormat="1" ht="18.899999999999999" customHeight="1" x14ac:dyDescent="0.3">
      <c r="A3" s="172" t="s">
        <v>673</v>
      </c>
      <c r="B3" s="173"/>
      <c r="C3" s="173"/>
      <c r="D3" s="173"/>
      <c r="E3" s="173"/>
      <c r="F3" s="173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20.399999999999999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65" t="s">
        <v>187</v>
      </c>
    </row>
    <row r="15" spans="1:8" x14ac:dyDescent="0.2">
      <c r="A15" s="22">
        <v>1122</v>
      </c>
      <c r="B15" s="20" t="s">
        <v>201</v>
      </c>
      <c r="C15" s="24">
        <v>-12474.87</v>
      </c>
      <c r="D15" s="24">
        <v>-12291.45</v>
      </c>
      <c r="E15" s="24">
        <v>-9057.2199999999993</v>
      </c>
      <c r="F15" s="24">
        <v>162.55000000000001</v>
      </c>
      <c r="G15" s="24">
        <v>161.6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-500531.54</v>
      </c>
      <c r="D20" s="24">
        <v>-500531.54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589877.57999999996</v>
      </c>
      <c r="D23" s="24">
        <v>589877.57999999996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61.2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165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51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165" t="s">
        <v>159</v>
      </c>
      <c r="F40" s="165" t="s">
        <v>223</v>
      </c>
      <c r="G40" s="165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20.39999999999999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165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599126.67000000004</v>
      </c>
      <c r="D54" s="24">
        <f>SUM(D55:D61)</f>
        <v>13313.93</v>
      </c>
      <c r="E54" s="24">
        <f>SUM(E55:E61)</f>
        <v>-13313.93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599126.67000000004</v>
      </c>
      <c r="D57" s="24">
        <v>13313.93</v>
      </c>
      <c r="E57" s="24">
        <v>-13313.93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1289349.55</v>
      </c>
      <c r="D62" s="24">
        <f t="shared" ref="D62:E62" si="0">SUM(D63:D70)</f>
        <v>58529.829999999994</v>
      </c>
      <c r="E62" s="24">
        <f t="shared" si="0"/>
        <v>-855109.14999999991</v>
      </c>
    </row>
    <row r="63" spans="1:9" x14ac:dyDescent="0.2">
      <c r="A63" s="22">
        <v>1241</v>
      </c>
      <c r="B63" s="20" t="s">
        <v>239</v>
      </c>
      <c r="C63" s="24">
        <v>555701.55000000005</v>
      </c>
      <c r="D63" s="24">
        <v>56085.34</v>
      </c>
      <c r="E63" s="24">
        <v>-273548.19</v>
      </c>
    </row>
    <row r="64" spans="1:9" x14ac:dyDescent="0.2">
      <c r="A64" s="22">
        <v>1242</v>
      </c>
      <c r="B64" s="20" t="s">
        <v>240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709044</v>
      </c>
      <c r="D66" s="24">
        <v>0</v>
      </c>
      <c r="E66" s="24">
        <v>-564039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24495</v>
      </c>
      <c r="D68" s="24">
        <v>2444.4899999999998</v>
      </c>
      <c r="E68" s="24">
        <v>-17521.96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20.39999999999999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164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2605</v>
      </c>
      <c r="E74" s="24">
        <f>SUM(E75:E79)</f>
        <v>-24313.33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2605</v>
      </c>
      <c r="E78" s="24">
        <v>-24313.33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ht="20.399999999999999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165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206854.44999999998</v>
      </c>
      <c r="D110" s="24">
        <f>SUM(D111:D119)</f>
        <v>206854.44999999998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109192.62</v>
      </c>
      <c r="D111" s="24">
        <f>C111</f>
        <v>109192.62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16804.5</v>
      </c>
      <c r="D112" s="24">
        <f t="shared" ref="D112:D119" si="1">C112</f>
        <v>16804.5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-48919.73</v>
      </c>
      <c r="D117" s="24">
        <f t="shared" si="1"/>
        <v>-48919.73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129777.06</v>
      </c>
      <c r="D119" s="24">
        <f t="shared" si="1"/>
        <v>129777.06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E222" sqref="A1:E222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3" width="11.33203125" style="20" customWidth="1"/>
    <col min="4" max="4" width="15.6640625" style="20" customWidth="1"/>
    <col min="5" max="5" width="10.5546875" style="20" customWidth="1"/>
    <col min="6" max="16384" width="9.109375" style="20"/>
  </cols>
  <sheetData>
    <row r="1" spans="1:5" s="26" customFormat="1" ht="18.899999999999999" customHeight="1" x14ac:dyDescent="0.3">
      <c r="A1" s="170" t="s">
        <v>672</v>
      </c>
      <c r="B1" s="170"/>
      <c r="C1" s="170"/>
      <c r="D1" s="14" t="s">
        <v>617</v>
      </c>
      <c r="E1" s="25">
        <v>2022</v>
      </c>
    </row>
    <row r="2" spans="1:5" s="16" customFormat="1" ht="18.899999999999999" customHeight="1" x14ac:dyDescent="0.3">
      <c r="A2" s="170" t="s">
        <v>622</v>
      </c>
      <c r="B2" s="170"/>
      <c r="C2" s="170"/>
      <c r="D2" s="14" t="s">
        <v>618</v>
      </c>
      <c r="E2" s="25" t="s">
        <v>620</v>
      </c>
    </row>
    <row r="3" spans="1:5" s="16" customFormat="1" ht="18.899999999999999" customHeight="1" x14ac:dyDescent="0.3">
      <c r="A3" s="170" t="s">
        <v>673</v>
      </c>
      <c r="B3" s="170"/>
      <c r="C3" s="170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7"/>
      <c r="C6" s="47"/>
      <c r="D6" s="47"/>
      <c r="E6" s="47"/>
    </row>
    <row r="7" spans="1:5" ht="20.399999999999999" x14ac:dyDescent="0.2">
      <c r="A7" s="48" t="s">
        <v>146</v>
      </c>
      <c r="B7" s="48" t="s">
        <v>143</v>
      </c>
      <c r="C7" s="48" t="s">
        <v>144</v>
      </c>
      <c r="D7" s="166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106339.95</v>
      </c>
      <c r="D8" s="91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1"/>
      <c r="E16" s="49"/>
    </row>
    <row r="17" spans="1:5" ht="20.399999999999999" x14ac:dyDescent="0.2">
      <c r="A17" s="50">
        <v>4118</v>
      </c>
      <c r="B17" s="52" t="s">
        <v>494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1"/>
      <c r="E26" s="49"/>
    </row>
    <row r="27" spans="1:5" ht="20.399999999999999" x14ac:dyDescent="0.2">
      <c r="A27" s="50">
        <v>4132</v>
      </c>
      <c r="B27" s="52" t="s">
        <v>496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1"/>
      <c r="E31" s="49"/>
    </row>
    <row r="32" spans="1:5" ht="20.399999999999999" x14ac:dyDescent="0.2">
      <c r="A32" s="50">
        <v>4145</v>
      </c>
      <c r="B32" s="52" t="s">
        <v>497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498</v>
      </c>
      <c r="C34" s="55">
        <f>SUM(C35:C36)</f>
        <v>3680.45</v>
      </c>
      <c r="D34" s="91"/>
      <c r="E34" s="49"/>
    </row>
    <row r="35" spans="1:5" x14ac:dyDescent="0.2">
      <c r="A35" s="50">
        <v>4151</v>
      </c>
      <c r="B35" s="51" t="s">
        <v>498</v>
      </c>
      <c r="C35" s="55">
        <v>3680.45</v>
      </c>
      <c r="D35" s="91"/>
      <c r="E35" s="49"/>
    </row>
    <row r="36" spans="1:5" ht="20.399999999999999" x14ac:dyDescent="0.2">
      <c r="A36" s="50">
        <v>4154</v>
      </c>
      <c r="B36" s="52" t="s">
        <v>499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1"/>
      <c r="E42" s="49"/>
    </row>
    <row r="43" spans="1:5" ht="20.399999999999999" x14ac:dyDescent="0.2">
      <c r="A43" s="50">
        <v>4166</v>
      </c>
      <c r="B43" s="52" t="s">
        <v>501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612</v>
      </c>
      <c r="C46" s="55">
        <f>SUM(C47:C54)</f>
        <v>102659.5</v>
      </c>
      <c r="D46" s="91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1"/>
      <c r="E48" s="49"/>
    </row>
    <row r="49" spans="1:5" ht="20.399999999999999" x14ac:dyDescent="0.2">
      <c r="A49" s="50">
        <v>4173</v>
      </c>
      <c r="B49" s="52" t="s">
        <v>504</v>
      </c>
      <c r="C49" s="55">
        <v>102659.5</v>
      </c>
      <c r="D49" s="91"/>
      <c r="E49" s="49"/>
    </row>
    <row r="50" spans="1:5" ht="20.399999999999999" x14ac:dyDescent="0.2">
      <c r="A50" s="50">
        <v>4174</v>
      </c>
      <c r="B50" s="52" t="s">
        <v>505</v>
      </c>
      <c r="C50" s="55">
        <v>0</v>
      </c>
      <c r="D50" s="91"/>
      <c r="E50" s="49"/>
    </row>
    <row r="51" spans="1:5" ht="20.399999999999999" x14ac:dyDescent="0.2">
      <c r="A51" s="50">
        <v>4175</v>
      </c>
      <c r="B51" s="52" t="s">
        <v>506</v>
      </c>
      <c r="C51" s="55">
        <v>0</v>
      </c>
      <c r="D51" s="91"/>
      <c r="E51" s="49"/>
    </row>
    <row r="52" spans="1:5" ht="20.399999999999999" x14ac:dyDescent="0.2">
      <c r="A52" s="50">
        <v>4176</v>
      </c>
      <c r="B52" s="52" t="s">
        <v>507</v>
      </c>
      <c r="C52" s="55">
        <v>0</v>
      </c>
      <c r="D52" s="91"/>
      <c r="E52" s="49"/>
    </row>
    <row r="53" spans="1:5" ht="20.399999999999999" x14ac:dyDescent="0.2">
      <c r="A53" s="50">
        <v>4177</v>
      </c>
      <c r="B53" s="52" t="s">
        <v>508</v>
      </c>
      <c r="C53" s="55">
        <v>0</v>
      </c>
      <c r="D53" s="91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ht="20.399999999999999" x14ac:dyDescent="0.2">
      <c r="A57" s="48" t="s">
        <v>146</v>
      </c>
      <c r="B57" s="48" t="s">
        <v>143</v>
      </c>
      <c r="C57" s="48" t="s">
        <v>144</v>
      </c>
      <c r="D57" s="166" t="s">
        <v>305</v>
      </c>
      <c r="E57" s="48"/>
    </row>
    <row r="58" spans="1:5" ht="30.6" x14ac:dyDescent="0.2">
      <c r="A58" s="50">
        <v>4200</v>
      </c>
      <c r="B58" s="52" t="s">
        <v>510</v>
      </c>
      <c r="C58" s="55">
        <f>+C59+C65</f>
        <v>6869580.3200000003</v>
      </c>
      <c r="D58" s="91"/>
      <c r="E58" s="49"/>
    </row>
    <row r="59" spans="1:5" x14ac:dyDescent="0.2">
      <c r="A59" s="50">
        <v>4210</v>
      </c>
      <c r="B59" s="52" t="s">
        <v>511</v>
      </c>
      <c r="C59" s="55">
        <f>SUM(C60:C64)</f>
        <v>80980</v>
      </c>
      <c r="D59" s="91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337</v>
      </c>
      <c r="C62" s="55">
        <v>80980</v>
      </c>
      <c r="D62" s="91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338</v>
      </c>
      <c r="C65" s="55">
        <f>SUM(C66:C69)</f>
        <v>6788600.3200000003</v>
      </c>
      <c r="D65" s="91"/>
      <c r="E65" s="49"/>
    </row>
    <row r="66" spans="1:5" x14ac:dyDescent="0.2">
      <c r="A66" s="50">
        <v>4221</v>
      </c>
      <c r="B66" s="51" t="s">
        <v>339</v>
      </c>
      <c r="C66" s="55">
        <v>6788600.3200000003</v>
      </c>
      <c r="D66" s="91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6344941.4899999993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6021177.5099999998</v>
      </c>
      <c r="D99" s="57">
        <f>C99/$C$98</f>
        <v>0.94897289746323576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4798103.8099999996</v>
      </c>
      <c r="D100" s="57">
        <f t="shared" ref="D100:D163" si="0">C100/$C$98</f>
        <v>0.75620930745572568</v>
      </c>
      <c r="E100" s="56"/>
    </row>
    <row r="101" spans="1:5" x14ac:dyDescent="0.2">
      <c r="A101" s="54">
        <v>5111</v>
      </c>
      <c r="B101" s="51" t="s">
        <v>363</v>
      </c>
      <c r="C101" s="55">
        <v>3342370.31</v>
      </c>
      <c r="D101" s="57">
        <f t="shared" si="0"/>
        <v>0.52677716812168751</v>
      </c>
      <c r="E101" s="56"/>
    </row>
    <row r="102" spans="1:5" x14ac:dyDescent="0.2">
      <c r="A102" s="54">
        <v>5112</v>
      </c>
      <c r="B102" s="51" t="s">
        <v>364</v>
      </c>
      <c r="C102" s="55">
        <v>278433.3</v>
      </c>
      <c r="D102" s="57">
        <f t="shared" si="0"/>
        <v>4.3882721446498324E-2</v>
      </c>
      <c r="E102" s="56"/>
    </row>
    <row r="103" spans="1:5" x14ac:dyDescent="0.2">
      <c r="A103" s="54">
        <v>5113</v>
      </c>
      <c r="B103" s="51" t="s">
        <v>365</v>
      </c>
      <c r="C103" s="55">
        <v>558721.65</v>
      </c>
      <c r="D103" s="57">
        <f t="shared" si="0"/>
        <v>8.805780965523137E-2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618578.55000000005</v>
      </c>
      <c r="D105" s="57">
        <f t="shared" si="0"/>
        <v>9.7491608232308555E-2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790510.62</v>
      </c>
      <c r="D107" s="57">
        <f t="shared" si="0"/>
        <v>0.12458911106523066</v>
      </c>
      <c r="E107" s="56"/>
    </row>
    <row r="108" spans="1:5" x14ac:dyDescent="0.2">
      <c r="A108" s="54">
        <v>5121</v>
      </c>
      <c r="B108" s="51" t="s">
        <v>370</v>
      </c>
      <c r="C108" s="55">
        <v>165089.5</v>
      </c>
      <c r="D108" s="57">
        <f t="shared" si="0"/>
        <v>2.601907366052008E-2</v>
      </c>
      <c r="E108" s="56"/>
    </row>
    <row r="109" spans="1:5" x14ac:dyDescent="0.2">
      <c r="A109" s="54">
        <v>5122</v>
      </c>
      <c r="B109" s="51" t="s">
        <v>371</v>
      </c>
      <c r="C109" s="55">
        <v>17996.73</v>
      </c>
      <c r="D109" s="57">
        <f t="shared" si="0"/>
        <v>2.8363902217796496E-3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50098.68</v>
      </c>
      <c r="D112" s="57">
        <f t="shared" si="0"/>
        <v>7.89584586066845E-3</v>
      </c>
      <c r="E112" s="56"/>
    </row>
    <row r="113" spans="1:5" x14ac:dyDescent="0.2">
      <c r="A113" s="54">
        <v>5126</v>
      </c>
      <c r="B113" s="51" t="s">
        <v>375</v>
      </c>
      <c r="C113" s="55">
        <v>291605.84999999998</v>
      </c>
      <c r="D113" s="57">
        <f t="shared" si="0"/>
        <v>4.5958792600308128E-2</v>
      </c>
      <c r="E113" s="56"/>
    </row>
    <row r="114" spans="1:5" x14ac:dyDescent="0.2">
      <c r="A114" s="54">
        <v>5127</v>
      </c>
      <c r="B114" s="51" t="s">
        <v>376</v>
      </c>
      <c r="C114" s="55">
        <v>36338.1</v>
      </c>
      <c r="D114" s="57">
        <f t="shared" si="0"/>
        <v>5.7270977293125526E-3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229381.76000000001</v>
      </c>
      <c r="D116" s="57">
        <f t="shared" si="0"/>
        <v>3.6151910992641798E-2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432563.08</v>
      </c>
      <c r="D117" s="57">
        <f t="shared" si="0"/>
        <v>6.8174478942279432E-2</v>
      </c>
      <c r="E117" s="56"/>
    </row>
    <row r="118" spans="1:5" x14ac:dyDescent="0.2">
      <c r="A118" s="54">
        <v>5131</v>
      </c>
      <c r="B118" s="51" t="s">
        <v>380</v>
      </c>
      <c r="C118" s="55">
        <v>22641</v>
      </c>
      <c r="D118" s="57">
        <f t="shared" si="0"/>
        <v>3.5683544183478361E-3</v>
      </c>
      <c r="E118" s="56"/>
    </row>
    <row r="119" spans="1:5" x14ac:dyDescent="0.2">
      <c r="A119" s="54">
        <v>5132</v>
      </c>
      <c r="B119" s="51" t="s">
        <v>381</v>
      </c>
      <c r="C119" s="55">
        <v>15000</v>
      </c>
      <c r="D119" s="57">
        <f t="shared" si="0"/>
        <v>2.3640879941353096E-3</v>
      </c>
      <c r="E119" s="56"/>
    </row>
    <row r="120" spans="1:5" x14ac:dyDescent="0.2">
      <c r="A120" s="54">
        <v>5133</v>
      </c>
      <c r="B120" s="51" t="s">
        <v>382</v>
      </c>
      <c r="C120" s="55">
        <v>23599.98</v>
      </c>
      <c r="D120" s="57">
        <f t="shared" si="0"/>
        <v>3.7194952919888946E-3</v>
      </c>
      <c r="E120" s="56"/>
    </row>
    <row r="121" spans="1:5" x14ac:dyDescent="0.2">
      <c r="A121" s="54">
        <v>5134</v>
      </c>
      <c r="B121" s="51" t="s">
        <v>383</v>
      </c>
      <c r="C121" s="55">
        <v>30354.45</v>
      </c>
      <c r="D121" s="57">
        <f t="shared" si="0"/>
        <v>4.7840393875720364E-3</v>
      </c>
      <c r="E121" s="56"/>
    </row>
    <row r="122" spans="1:5" x14ac:dyDescent="0.2">
      <c r="A122" s="54">
        <v>5135</v>
      </c>
      <c r="B122" s="51" t="s">
        <v>384</v>
      </c>
      <c r="C122" s="55">
        <v>44363.35</v>
      </c>
      <c r="D122" s="57">
        <f t="shared" si="0"/>
        <v>6.9919242076415117E-3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35294</v>
      </c>
      <c r="D124" s="57">
        <f t="shared" si="0"/>
        <v>5.5625414443341075E-3</v>
      </c>
      <c r="E124" s="56"/>
    </row>
    <row r="125" spans="1:5" x14ac:dyDescent="0.2">
      <c r="A125" s="54">
        <v>5138</v>
      </c>
      <c r="B125" s="51" t="s">
        <v>387</v>
      </c>
      <c r="C125" s="55">
        <v>120282.3</v>
      </c>
      <c r="D125" s="57">
        <f t="shared" si="0"/>
        <v>1.8957196089132104E-2</v>
      </c>
      <c r="E125" s="56"/>
    </row>
    <row r="126" spans="1:5" x14ac:dyDescent="0.2">
      <c r="A126" s="54">
        <v>5139</v>
      </c>
      <c r="B126" s="51" t="s">
        <v>388</v>
      </c>
      <c r="C126" s="55">
        <v>141028</v>
      </c>
      <c r="D126" s="57">
        <f t="shared" si="0"/>
        <v>2.2226840109127628E-2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249315.22</v>
      </c>
      <c r="D127" s="57">
        <f t="shared" si="0"/>
        <v>3.9293541223813559E-2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249315.22</v>
      </c>
      <c r="D137" s="57">
        <f t="shared" si="0"/>
        <v>3.9293541223813559E-2</v>
      </c>
      <c r="E137" s="56"/>
    </row>
    <row r="138" spans="1:5" x14ac:dyDescent="0.2">
      <c r="A138" s="54">
        <v>5241</v>
      </c>
      <c r="B138" s="51" t="s">
        <v>398</v>
      </c>
      <c r="C138" s="55">
        <v>249315.22</v>
      </c>
      <c r="D138" s="57">
        <f t="shared" si="0"/>
        <v>3.9293541223813559E-2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74448.760000000009</v>
      </c>
      <c r="D185" s="57">
        <f t="shared" si="1"/>
        <v>1.1733561312950738E-2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74448.760000000009</v>
      </c>
      <c r="D186" s="57">
        <f t="shared" si="1"/>
        <v>1.1733561312950738E-2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13313.93</v>
      </c>
      <c r="D189" s="57">
        <f t="shared" si="1"/>
        <v>2.0983534711838613E-3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58529.83</v>
      </c>
      <c r="D191" s="57">
        <f t="shared" si="1"/>
        <v>9.2246445601187107E-3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2605</v>
      </c>
      <c r="D193" s="57">
        <f t="shared" si="1"/>
        <v>4.1056328164816542E-4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0.399999999999999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B29" sqref="B29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4" t="s">
        <v>672</v>
      </c>
      <c r="B1" s="174"/>
      <c r="C1" s="174"/>
      <c r="D1" s="27" t="s">
        <v>617</v>
      </c>
      <c r="E1" s="28">
        <v>2022</v>
      </c>
    </row>
    <row r="2" spans="1:5" ht="18.899999999999999" customHeight="1" x14ac:dyDescent="0.2">
      <c r="A2" s="174" t="s">
        <v>623</v>
      </c>
      <c r="B2" s="174"/>
      <c r="C2" s="174"/>
      <c r="D2" s="27" t="s">
        <v>618</v>
      </c>
      <c r="E2" s="28" t="s">
        <v>620</v>
      </c>
    </row>
    <row r="3" spans="1:5" ht="18.899999999999999" customHeight="1" x14ac:dyDescent="0.2">
      <c r="A3" s="174" t="s">
        <v>673</v>
      </c>
      <c r="B3" s="174"/>
      <c r="C3" s="174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185457.39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630978.78</v>
      </c>
    </row>
    <row r="15" spans="1:5" x14ac:dyDescent="0.2">
      <c r="A15" s="33">
        <v>3220</v>
      </c>
      <c r="B15" s="29" t="s">
        <v>473</v>
      </c>
      <c r="C15" s="34">
        <v>1161336.9099999999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8"/>
  <sheetViews>
    <sheetView workbookViewId="0">
      <selection activeCell="A128" sqref="A1:E128"/>
    </sheetView>
  </sheetViews>
  <sheetFormatPr baseColWidth="10" defaultColWidth="9.109375" defaultRowHeight="10.199999999999999" x14ac:dyDescent="0.2"/>
  <cols>
    <col min="1" max="1" width="10" style="29" customWidth="1"/>
    <col min="2" max="2" width="57.33203125" style="29" customWidth="1"/>
    <col min="3" max="3" width="13.6640625" style="29" customWidth="1"/>
    <col min="4" max="4" width="13.5546875" style="29" customWidth="1"/>
    <col min="5" max="5" width="13.88671875" style="29" customWidth="1"/>
    <col min="6" max="16384" width="9.109375" style="29"/>
  </cols>
  <sheetData>
    <row r="1" spans="1:5" s="35" customFormat="1" ht="18.899999999999999" customHeight="1" x14ac:dyDescent="0.3">
      <c r="A1" s="174" t="s">
        <v>672</v>
      </c>
      <c r="B1" s="174"/>
      <c r="C1" s="174"/>
      <c r="D1" s="27" t="s">
        <v>617</v>
      </c>
      <c r="E1" s="28">
        <v>2022</v>
      </c>
    </row>
    <row r="2" spans="1:5" s="35" customFormat="1" ht="18.899999999999999" customHeight="1" x14ac:dyDescent="0.3">
      <c r="A2" s="174" t="s">
        <v>624</v>
      </c>
      <c r="B2" s="174"/>
      <c r="C2" s="174"/>
      <c r="D2" s="27" t="s">
        <v>618</v>
      </c>
      <c r="E2" s="28" t="s">
        <v>620</v>
      </c>
    </row>
    <row r="3" spans="1:5" s="35" customFormat="1" ht="18.899999999999999" customHeight="1" x14ac:dyDescent="0.3">
      <c r="A3" s="174" t="s">
        <v>673</v>
      </c>
      <c r="B3" s="174"/>
      <c r="C3" s="174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1080918.67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47.88</v>
      </c>
      <c r="D10" s="34">
        <v>841262.17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639</v>
      </c>
      <c r="C15" s="134">
        <f>SUM(C8:C14)</f>
        <v>1080966.5499999998</v>
      </c>
      <c r="D15" s="134">
        <f>SUM(D8:D14)</f>
        <v>841262.17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599126.67000000004</v>
      </c>
      <c r="D20" s="134">
        <f>SUM(D21:D27)</f>
        <v>599126.67000000004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236</v>
      </c>
      <c r="C26" s="34">
        <v>599126.67000000004</v>
      </c>
      <c r="D26" s="131">
        <v>599126.67000000004</v>
      </c>
      <c r="E26" s="129"/>
    </row>
    <row r="27" spans="1:5" x14ac:dyDescent="0.2">
      <c r="A27" s="33">
        <v>1239</v>
      </c>
      <c r="B27" s="29" t="s">
        <v>237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71500</v>
      </c>
      <c r="D28" s="134">
        <f>SUM(D29:D36)</f>
        <v>71500</v>
      </c>
      <c r="E28" s="129"/>
    </row>
    <row r="29" spans="1:5" x14ac:dyDescent="0.2">
      <c r="A29" s="33">
        <v>1241</v>
      </c>
      <c r="B29" s="29" t="s">
        <v>239</v>
      </c>
      <c r="C29" s="34">
        <v>71500</v>
      </c>
      <c r="D29" s="131">
        <v>71500</v>
      </c>
      <c r="E29" s="129"/>
    </row>
    <row r="30" spans="1:5" x14ac:dyDescent="0.2">
      <c r="A30" s="33">
        <v>1242</v>
      </c>
      <c r="B30" s="29" t="s">
        <v>240</v>
      </c>
      <c r="C30" s="34">
        <v>0</v>
      </c>
      <c r="D30" s="131">
        <v>0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670626.67000000004</v>
      </c>
      <c r="D43" s="134">
        <f>D20+D28+D37</f>
        <v>670626.67000000004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630978.78</v>
      </c>
      <c r="D47" s="134">
        <v>341763.98</v>
      </c>
    </row>
    <row r="48" spans="1:5" x14ac:dyDescent="0.2">
      <c r="A48" s="130"/>
      <c r="B48" s="135" t="s">
        <v>629</v>
      </c>
      <c r="C48" s="134">
        <f>C51+C63+C95+C98+C49</f>
        <v>74448.760000000009</v>
      </c>
      <c r="D48" s="134">
        <f>D51+D63+D95+D98+D49</f>
        <v>0</v>
      </c>
    </row>
    <row r="49" spans="1:4" s="129" customFormat="1" x14ac:dyDescent="0.2">
      <c r="A49" s="144">
        <v>5100</v>
      </c>
      <c r="B49" s="145" t="s">
        <v>361</v>
      </c>
      <c r="C49" s="146">
        <f>SUM(C50:C50)</f>
        <v>0</v>
      </c>
      <c r="D49" s="146">
        <f>SUM(D50:D50)</f>
        <v>0</v>
      </c>
    </row>
    <row r="50" spans="1:4" s="129" customFormat="1" x14ac:dyDescent="0.2">
      <c r="A50" s="147">
        <v>5130</v>
      </c>
      <c r="B50" s="148" t="s">
        <v>662</v>
      </c>
      <c r="C50" s="149">
        <v>0</v>
      </c>
      <c r="D50" s="149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630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428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74448.760000000009</v>
      </c>
      <c r="D63" s="134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74448.760000000009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13313.93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58529.83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2">
        <v>2110</v>
      </c>
      <c r="B98" s="138" t="s">
        <v>642</v>
      </c>
      <c r="C98" s="134">
        <f>SUM(C99:C103)</f>
        <v>0</v>
      </c>
      <c r="D98" s="134">
        <f>SUM(D99:D103)</f>
        <v>0</v>
      </c>
    </row>
    <row r="99" spans="1:4" x14ac:dyDescent="0.2">
      <c r="A99" s="130">
        <v>2111</v>
      </c>
      <c r="B99" s="129" t="s">
        <v>643</v>
      </c>
      <c r="C99" s="131">
        <v>0</v>
      </c>
      <c r="D99" s="131">
        <v>0</v>
      </c>
    </row>
    <row r="100" spans="1:4" x14ac:dyDescent="0.2">
      <c r="A100" s="130">
        <v>2112</v>
      </c>
      <c r="B100" s="129" t="s">
        <v>644</v>
      </c>
      <c r="C100" s="131">
        <v>0</v>
      </c>
      <c r="D100" s="131">
        <v>0</v>
      </c>
    </row>
    <row r="101" spans="1:4" x14ac:dyDescent="0.2">
      <c r="A101" s="130">
        <v>2112</v>
      </c>
      <c r="B101" s="129" t="s">
        <v>645</v>
      </c>
      <c r="C101" s="131">
        <v>0</v>
      </c>
      <c r="D101" s="131">
        <v>0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44">
        <v>3100</v>
      </c>
      <c r="B105" s="150" t="s">
        <v>663</v>
      </c>
      <c r="C105" s="151">
        <f>SUM(C106:C109)</f>
        <v>0</v>
      </c>
      <c r="D105" s="151">
        <f>SUM(D106:D109)</f>
        <v>0</v>
      </c>
    </row>
    <row r="106" spans="1:4" s="129" customFormat="1" x14ac:dyDescent="0.2">
      <c r="A106" s="147"/>
      <c r="B106" s="152" t="s">
        <v>664</v>
      </c>
      <c r="C106" s="153">
        <v>0</v>
      </c>
      <c r="D106" s="153">
        <v>0</v>
      </c>
    </row>
    <row r="107" spans="1:4" s="129" customFormat="1" x14ac:dyDescent="0.2">
      <c r="A107" s="147"/>
      <c r="B107" s="152" t="s">
        <v>665</v>
      </c>
      <c r="C107" s="153">
        <v>0</v>
      </c>
      <c r="D107" s="153">
        <v>0</v>
      </c>
    </row>
    <row r="108" spans="1:4" s="129" customFormat="1" x14ac:dyDescent="0.2">
      <c r="A108" s="147"/>
      <c r="B108" s="152" t="s">
        <v>666</v>
      </c>
      <c r="C108" s="153">
        <v>0</v>
      </c>
      <c r="D108" s="153">
        <v>0</v>
      </c>
    </row>
    <row r="109" spans="1:4" s="129" customFormat="1" x14ac:dyDescent="0.2">
      <c r="A109" s="147"/>
      <c r="B109" s="152" t="s">
        <v>667</v>
      </c>
      <c r="C109" s="153">
        <v>0</v>
      </c>
      <c r="D109" s="153">
        <v>0</v>
      </c>
    </row>
    <row r="110" spans="1:4" s="129" customFormat="1" x14ac:dyDescent="0.2">
      <c r="A110" s="147"/>
      <c r="B110" s="155" t="s">
        <v>668</v>
      </c>
      <c r="C110" s="146">
        <f>+C111</f>
        <v>0</v>
      </c>
      <c r="D110" s="146">
        <f>+D111</f>
        <v>0</v>
      </c>
    </row>
    <row r="111" spans="1:4" s="129" customFormat="1" x14ac:dyDescent="0.2">
      <c r="A111" s="144">
        <v>1270</v>
      </c>
      <c r="B111" s="154" t="s">
        <v>254</v>
      </c>
      <c r="C111" s="151">
        <f>+C112</f>
        <v>0</v>
      </c>
      <c r="D111" s="151">
        <f>+D112</f>
        <v>0</v>
      </c>
    </row>
    <row r="112" spans="1:4" s="129" customFormat="1" x14ac:dyDescent="0.2">
      <c r="A112" s="147">
        <v>1273</v>
      </c>
      <c r="B112" s="148" t="s">
        <v>669</v>
      </c>
      <c r="C112" s="153">
        <v>0</v>
      </c>
      <c r="D112" s="153">
        <v>0</v>
      </c>
    </row>
    <row r="113" spans="1:4" s="129" customFormat="1" x14ac:dyDescent="0.2">
      <c r="A113" s="147"/>
      <c r="B113" s="155" t="s">
        <v>670</v>
      </c>
      <c r="C113" s="146">
        <f>+C114+C116</f>
        <v>0</v>
      </c>
      <c r="D113" s="146">
        <f>+D114+D116</f>
        <v>0</v>
      </c>
    </row>
    <row r="114" spans="1:4" s="129" customFormat="1" x14ac:dyDescent="0.2">
      <c r="A114" s="144">
        <v>4300</v>
      </c>
      <c r="B114" s="150" t="s">
        <v>671</v>
      </c>
      <c r="C114" s="151">
        <f>+C115</f>
        <v>0</v>
      </c>
      <c r="D114" s="156">
        <f>+D115</f>
        <v>0</v>
      </c>
    </row>
    <row r="115" spans="1:4" s="129" customFormat="1" x14ac:dyDescent="0.2">
      <c r="A115" s="147">
        <v>4399</v>
      </c>
      <c r="B115" s="152" t="s">
        <v>354</v>
      </c>
      <c r="C115" s="153">
        <v>0</v>
      </c>
      <c r="D115" s="153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0</v>
      </c>
    </row>
    <row r="126" spans="1:4" x14ac:dyDescent="0.2">
      <c r="A126" s="130"/>
      <c r="B126" s="142" t="s">
        <v>659</v>
      </c>
      <c r="C126" s="134">
        <f>C47+C48+C104-C110-C113</f>
        <v>705427.54</v>
      </c>
      <c r="D126" s="134">
        <f>D47+D48+D104-D110-D113</f>
        <v>341763.98</v>
      </c>
    </row>
    <row r="128" spans="1:4" x14ac:dyDescent="0.2">
      <c r="A128" s="1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5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2023-01-24T14:56:39Z</cp:lastPrinted>
  <dcterms:created xsi:type="dcterms:W3CDTF">2012-12-11T20:36:24Z</dcterms:created>
  <dcterms:modified xsi:type="dcterms:W3CDTF">2023-01-25T01:42:16Z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