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B144E1C9-758D-4D2E-A40A-C694A23D69C8}" xr6:coauthVersionLast="47" xr6:coauthVersionMax="47" xr10:uidLastSave="{00000000-0000-0000-0000-000000000000}"/>
  <bookViews>
    <workbookView xWindow="-120" yWindow="-120" windowWidth="29040" windowHeight="1599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<sst xmlns="http://schemas.openxmlformats.org/spreadsheetml/2006/main" count="951" uniqueCount="674">
  <si>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</si>
  <si>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</si>
  <si>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</si>
  <si>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</si>
  <si>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</si>
  <si>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</si>
  <si>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</si>
  <si>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</si>
  <si>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</si>
  <si>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</si>
  <si>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</si>
  <si>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</si>
  <si>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</si>
  <si>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</si>
  <si>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</si>
  <si>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</si>
  <si>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</si>
  <si>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</si>
  <si>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</si>
  <si>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</si>
  <si>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</si>
  <si>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</si>
  <si>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</si>
  <si>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</si>
  <si>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</si>
  <si>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</si>
  <si>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</si>
  <si>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</si>
  <si>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</si>
  <si>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</si>
  <si>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</si>
  <si>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</si>
  <si>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</si>
  <si>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</si>
  <si>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</si>
  <si>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</si>
  <si>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</si>
  <si>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</si>
  <si>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</si>
  <si>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</si>
  <si>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</si>
  <si>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</si>
  <si>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</si>
  <si>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</si>
  <si>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</si>
  <si>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</si>
  <si>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</si>
  <si>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</si>
  <si>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</si>
  <si>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</si>
  <si>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</si>
  <si>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</si>
  <si>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</si>
  <si>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</si>
  <si>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</si>
  <si>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</si>
  <si>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</si>
  <si>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</si>
  <si>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</si>
  <si>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</si>
  <si>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</si>
  <si>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</si>
  <si>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</si>
  <si>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</si>
  <si>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</si>
  <si>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</si>
  <si>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</si>
  <si>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</si>
  <si>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</si>
  <si>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</si>
  <si>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</si>
  <si>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</si>
  <si>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</si>
  <si>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</si>
  <si>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</si>
  <si>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</si>
  <si>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</si>
  <si>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</si>
  <si>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</si>
  <si>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</si>
  <si>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</si>
  <si>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</si>
  <si>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</si>
  <si>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</si>
  <si>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</si>
  <si>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</si>
  <si>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</si>
  <si>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</si>
  <si>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</si>
  <si>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</si>
  <si>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</si>
  <si>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</si>
  <si>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</si>
  <si>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</si>
  <si>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</si>
  <si>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</si>
  <si>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</si>
  <si>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</si>
  <si>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</si>
  <si>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</si>
  <si>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</si>
  <si>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</si>
  <si>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</si>
  <si>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</si>
  <si>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</si>
  <si>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</si>
  <si>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</si>
  <si>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</si>
  <si>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</si>
  <si>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</si>
  <si>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</si>
  <si>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</si>
  <si>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</si>
  <si>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</si>
  <si>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</si>
  <si>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</si>
  <si>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</si>
  <si>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</si>
  <si>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</si>
  <si>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</si>
  <si>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</si>
  <si>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</si>
  <si>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</si>
  <si>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</si>
  <si>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</si>
  <si>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</si>
  <si>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</si>
  <si>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</si>
  <si>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</si>
  <si>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</si>
  <si>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</si>
  <si>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</si>
  <si>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</si>
  <si>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</si>
  <si>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</si>
  <si>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</si>
  <si>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</si>
  <si>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</si>
  <si>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</si>
  <si>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</si>
  <si>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</si>
  <si>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</si>
  <si>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</si>
  <si>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</si>
  <si>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</si>
  <si>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</si>
  <si>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</si>
  <si>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</si>
  <si>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</si>
  <si>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</si>
  <si>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</si>
  <si>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</si>
  <si>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</si>
  <si>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</si>
  <si>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</si>
  <si>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</si>
  <si>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</si>
  <si>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</si>
  <si>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</si>
  <si>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</si>
  <si>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</si>
  <si>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</si>
  <si>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</si>
  <si>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</si>
  <si>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</si>
  <si>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</si>
  <si>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</si>
  <si>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</si>
  <si>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</si>
  <si>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</si>
  <si>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</si>
  <si>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</si>
  <si>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</si>
  <si>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</si>
  <si>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</si>
  <si>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</si>
  <si>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</si>
  <si>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</si>
  <si>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</si>
  <si>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</si>
  <si>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</si>
  <si>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</si>
  <si>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</si>
  <si>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</si>
  <si>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</si>
  <si>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</si>
  <si>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</si>
  <si>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</si>
  <si>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</si>
  <si>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</si>
  <si>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</si>
  <si>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</si>
  <si>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</si>
  <si>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</si>
  <si>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</si>
  <si>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</si>
  <si>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</si>
  <si>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</si>
  <si>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</si>
  <si>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</si>
  <si>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</si>
  <si>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</si>
  <si>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</si>
  <si>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</si>
  <si>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</si>
  <si>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</si>
  <si>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</si>
  <si>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</si>
  <si>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</si>
  <si>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</si>
  <si>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</si>
  <si>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</si>
  <si>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</si>
  <si>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</si>
  <si>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</si>
  <si>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</si>
  <si>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</si>
  <si>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</si>
  <si>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</si>
  <si>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</si>
  <si>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</si>
  <si>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</si>
  <si>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</si>
  <si>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</si>
  <si>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</si>
  <si>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</si>
  <si>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</si>
  <si>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</si>
  <si>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</si>
  <si>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</si>
  <si>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</si>
  <si>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</si>
  <si>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</si>
  <si>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</si>
  <si>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</si>
  <si>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</si>
  <si>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</si>
  <si>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</si>
  <si>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</si>
  <si>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</si>
  <si>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</si>
  <si>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</si>
  <si>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</si>
  <si>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</si>
  <si>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</si>
  <si>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</si>
  <si>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</si>
  <si>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</si>
  <si>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</si>
  <si>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</si>
  <si>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</si>
  <si>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</si>
  <si>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</si>
  <si>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</si>
  <si>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</si>
  <si>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</si>
  <si>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</si>
  <si>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</si>
  <si>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</si>
  <si>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</si>
  <si>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</si>
  <si>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</si>
  <si>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</si>
  <si>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</si>
  <si>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</si>
  <si>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</si>
  <si>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</si>
  <si>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</si>
  <si>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</si>
  <si>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</si>
  <si>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</si>
  <si>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</si>
  <si>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</si>
  <si>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</si>
  <si>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</si>
  <si>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</si>
  <si>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</si>
  <si>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</si>
  <si>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</si>
  <si>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</si>
  <si>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</si>
  <si>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</si>
  <si>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</si>
  <si>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</si>
  <si>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</si>
  <si>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</si>
  <si>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</si>
  <si>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</si>
  <si>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</si>
  <si>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</si>
  <si>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</si>
  <si>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</si>
  <si>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</si>
  <si>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</si>
  <si>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</si>
  <si>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</si>
  <si>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</si>
  <si>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</si>
  <si>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</si>
  <si>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</si>
  <si>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</si>
  <si>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</si>
  <si>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</si>
  <si>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</si>
  <si>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</si>
  <si>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</si>
  <si>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</si>
  <si>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</si>
  <si>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</si>
  <si>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</si>
  <si>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</si>
  <si>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</si>
  <si>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</si>
  <si>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</si>
  <si>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</si>
  <si>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</si>
  <si>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</si>
  <si>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</si>
  <si>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</si>
  <si>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</si>
  <si>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</si>
  <si>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</si>
  <si>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</si>
  <si>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</si>
  <si>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</si>
  <si>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</si>
  <si>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</si>
  <si>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</si>
  <si>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</si>
  <si>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</si>
  <si>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</si>
  <si>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</si>
  <si>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</si>
  <si>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</si>
  <si>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</si>
  <si>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</si>
  <si>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</si>
  <si>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</si>
  <si>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</si>
  <si>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</si>
  <si>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</si>
  <si>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</si>
  <si>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</si>
  <si>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</si>
  <si>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</si>
  <si>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</si>
  <si>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</si>
  <si>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</si>
  <si>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</si>
  <si>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</si>
  <si>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</si>
  <si>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</si>
  <si>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</si>
  <si>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</si>
  <si>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</si>
  <si>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</si>
  <si>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</si>
  <si>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</si>
  <si>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</si>
  <si>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</si>
  <si>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</si>
  <si>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</si>
  <si>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</si>
  <si>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</si>
  <si>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</si>
  <si>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</si>
  <si>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</si>
  <si>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</si>
  <si>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</si>
  <si>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</si>
  <si>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</si>
  <si>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</si>
  <si>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</si>
  <si>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</si>
  <si>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</si>
  <si>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</si>
  <si>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</si>
  <si>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</si>
  <si>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</si>
  <si>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</si>
  <si>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</si>
  <si>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</si>
  <si>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</si>
  <si>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</si>
  <si>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</si>
  <si>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</si>
  <si>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</si>
  <si>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</si>
  <si>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</si>
  <si>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</si>
  <si>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</si>
  <si>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</si>
  <si>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</si>
  <si>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</si>
  <si>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</si>
  <si>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</si>
  <si>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</si>
  <si>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</si>
  <si>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</si>
  <si>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</si>
  <si>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</si>
  <si>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</si>
  <si>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</si>
  <si>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</si>
  <si>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</si>
  <si>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</si>
  <si>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</si>
  <si>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</si>
  <si>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</si>
  <si>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</si>
  <si>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</si>
  <si>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</si>
  <si>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</si>
  <si>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</si>
  <si>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</si>
  <si>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</si>
  <si>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</si>
  <si>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</si>
  <si>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</si>
  <si>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</si>
  <si>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</si>
  <si>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</si>
  <si>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</si>
  <si>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</si>
  <si>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</si>
  <si>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</si>
  <si>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</si>
  <si>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</si>
  <si>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</si>
  <si>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</si>
  <si>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</si>
  <si>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</si>
  <si>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</si>
  <si>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</si>
  <si>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</si>
  <si>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</si>
  <si>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</si>
  <si>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</si>
  <si>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</si>
  <si>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</si>
  <si>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</si>
  <si>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</si>
  <si>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</si>
  <si>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</si>
  <si>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</si>
  <si>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</si>
  <si>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</si>
  <si>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</si>
  <si>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</si>
  <si>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</si>
  <si>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</si>
  <si>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</si>
  <si>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</si>
  <si>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</si>
  <si>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</si>
  <si>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</si>
  <si>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</si>
  <si>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</si>
  <si>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</si>
  <si>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</si>
  <si>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</si>
  <si>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</si>
  <si>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</si>
  <si>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</si>
  <si>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</si>
  <si>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</si>
  <si>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</si>
  <si>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</si>
  <si>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</si>
  <si>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</si>
  <si>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</si>
  <si>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</si>
  <si>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</si>
  <si>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</si>
  <si>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</si>
  <si>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</si>
  <si>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</si>
  <si>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</si>
  <si>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</si>
  <si>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</si>
  <si>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</si>
  <si>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</si>
  <si>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</si>
  <si>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</si>
  <si>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</si>
  <si>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</si>
  <si>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</si>
  <si>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</si>
  <si>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</si>
  <si>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</si>
  <si>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</si>
  <si>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</si>
  <si>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</si>
  <si>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</si>
  <si>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</si>
  <si>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</si>
  <si>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</si>
  <si>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</si>
  <si>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</si>
  <si>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</si>
  <si>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</si>
  <si>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</si>
  <si>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</si>
  <si>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</si>
  <si>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</si>
  <si>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</si>
  <si>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</si>
  <si>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</si>
  <si>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</si>
  <si>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</si>
  <si>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</si>
  <si>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</si>
  <si>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</si>
  <si>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</si>
  <si>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</si>
  <si>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</si>
  <si>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</si>
  <si>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</si>
  <si>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</si>
  <si>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</si>
  <si>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</si>
  <si>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</si>
  <si>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</si>
  <si>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</si>
  <si>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</si>
  <si>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</si>
  <si>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</si>
  <si>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</si>
  <si>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</si>
  <si>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</si>
  <si>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</si>
  <si>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</si>
  <si>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</si>
  <si>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</si>
  <si>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</si>
  <si>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</si>
  <si>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</si>
  <si>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</si>
  <si>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</si>
  <si>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</si>
  <si>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</si>
  <si>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</si>
  <si>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</si>
  <si>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</si>
  <si>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</si>
  <si>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</si>
  <si>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</si>
  <si>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</si>
  <si>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</si>
  <si>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</si>
  <si>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</si>
  <si>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</si>
  <si>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</si>
  <si>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</si>
  <si>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</si>
  <si>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</si>
  <si>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</si>
  <si>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</si>
  <si>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</si>
  <si>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</si>
  <si>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</si>
  <si>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</si>
  <si>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</si>
  <si>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</si>
  <si>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</si>
  <si>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</si>
  <si>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</si>
  <si>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</si>
  <si>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</si>
  <si>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</si>
  <si>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</si>
  <si>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</si>
  <si>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</si>
  <si>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</si>
  <si>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</si>
  <si>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</si>
  <si>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</si>
  <si>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</si>
  <si>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</si>
  <si>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</si>
  <si>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</si>
  <si>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</si>
  <si>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</si>
  <si>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</si>
  <si>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</si>
  <si>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</si>
  <si>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</si>
  <si>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</si>
  <si>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</si>
  <si>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</si>
  <si>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</si>
  <si>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</si>
  <si>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</si>
  <si>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</si>
  <si>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</si>
  <si>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</si>
  <si>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</si>
  <si>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</si>
  <si>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</si>
  <si>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</si>
  <si>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</si>
  <si>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</si>
  <si>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</si>
  <si>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</si>
  <si>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</si>
  <si>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</si>
  <si>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</si>
  <si>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</si>
  <si>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</si>
  <si>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</si>
  <si>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</si>
  <si>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</si>
  <si>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</si>
  <si>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</si>
  <si>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</si>
  <si>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</si>
  <si>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</si>
  <si>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</si>
  <si>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</si>
  <si>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</si>
  <si>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</si>
  <si>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</si>
  <si>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</si>
  <si>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</si>
  <si>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</si>
  <si>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</si>
  <si>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</si>
  <si>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</si>
  <si>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</si>
  <si>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</si>
  <si>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</si>
  <si>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</si>
  <si>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</si>
  <si>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</si>
  <si>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</si>
  <si>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</si>
  <si>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</si>
  <si>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</si>
  <si>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</si>
  <si>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</si>
  <si>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</si>
  <si>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</si>
  <si>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</si>
  <si>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</si>
  <si>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</si>
  <si>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</si>
  <si>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</si>
  <si>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</si>
  <si>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</si>
  <si>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</si>
  <si>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</si>
  <si>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</si>
  <si>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</si>
  <si>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</si>
  <si>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</si>
  <si>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</si>
  <si>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</si>
  <si>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</si>
  <si>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</si>
  <si>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</si>
  <si>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</si>
  <si>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</si>
  <si>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</si>
  <si>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</si>
  <si>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</si>
  <si>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</si>
  <si>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</si>
  <si>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</si>
  <si>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</si>
  <si>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</si>
  <si>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</si>
  <si>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</si>
  <si>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Santiago Maravatío, Guanajuato</t>
  </si>
  <si>
    <t>Correspondiente del 1 de Enero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</si>
</sst>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156</xdr:row>
      <xdr:rowOff>0</xdr:rowOff>
    </xdr:from>
    <xdr:to>
      <xdr:col>5</xdr:col>
      <xdr:colOff>494222</xdr:colOff>
      <xdr:row>164</xdr:row>
      <xdr:rowOff>53771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EDBD07-4BAB-9327-C9F7-4AAE7ED7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53" y="22725212"/>
          <a:ext cx="9039764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226</xdr:row>
      <xdr:rowOff>0</xdr:rowOff>
    </xdr:from>
    <xdr:to>
      <xdr:col>4</xdr:col>
      <xdr:colOff>76199</xdr:colOff>
      <xdr:row>234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A5584A-36F1-E08B-B8BB-407F26E4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34575750"/>
          <a:ext cx="770572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35</xdr:row>
      <xdr:rowOff>0</xdr:rowOff>
    </xdr:from>
    <xdr:to>
      <xdr:col>4</xdr:col>
      <xdr:colOff>847724</xdr:colOff>
      <xdr:row>43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1627D5-2FA8-F710-5D64-63F156EF5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5286375"/>
          <a:ext cx="669607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130</xdr:row>
      <xdr:rowOff>0</xdr:rowOff>
    </xdr:from>
    <xdr:to>
      <xdr:col>4</xdr:col>
      <xdr:colOff>704850</xdr:colOff>
      <xdr:row>138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37E251-117D-C979-CC39-484F8BD42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859500"/>
          <a:ext cx="704850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29</xdr:row>
      <xdr:rowOff>0</xdr:rowOff>
    </xdr:from>
    <xdr:to>
      <xdr:col>4</xdr:col>
      <xdr:colOff>371474</xdr:colOff>
      <xdr:row>37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BA1502-2B6E-FEE2-8061-4921ED987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486275"/>
          <a:ext cx="652462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5</xdr:col>
      <xdr:colOff>123825</xdr:colOff>
      <xdr:row>53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D5FCB8-3ACC-22FA-E89C-26D809FC5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721995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4</xdr:col>
      <xdr:colOff>1314450</xdr:colOff>
      <xdr:row>66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72104C-BC63-1D23-B399-11ED7BBD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00"/>
          <a:ext cx="862965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9" t="s">
        <v>672</v>
      </c>
      <c r="B1" s="149"/>
      <c r="C1" s="17"/>
      <c r="D1" s="14" t="s">
        <v>614</v>
      </c>
      <c r="E1" s="15">
        <v>2019</v>
      </c>
    </row>
    <row r="2" spans="1:5" ht="18.95" customHeight="1" x14ac:dyDescent="0.2">
      <c r="A2" s="150" t="s">
        <v>613</v>
      </c>
      <c r="B2" s="150"/>
      <c r="C2" s="36"/>
      <c r="D2" s="14" t="s">
        <v>615</v>
      </c>
      <c r="E2" s="17" t="s">
        <v>620</v>
      </c>
    </row>
    <row r="3" spans="1:5" ht="18.95" customHeight="1" x14ac:dyDescent="0.2">
      <c r="A3" s="149" t="s">
        <v>673</v>
      </c>
      <c r="B3" s="149"/>
      <c r="C3" s="17"/>
      <c r="D3" s="14" t="s">
        <v>616</v>
      </c>
      <c r="E3" s="15">
        <v>4</v>
      </c>
    </row>
    <row r="4" spans="1:5" ht="18.95" customHeight="1" x14ac:dyDescent="0.2">
      <c r="A4" s="149" t="s">
        <v>635</v>
      </c>
      <c r="B4" s="149"/>
      <c r="C4" s="149"/>
      <c r="D4" s="149"/>
      <c r="E4" s="149"/>
    </row>
    <row r="5" spans="1:5" ht="15" customHeight="1" x14ac:dyDescent="0.2">
      <c r="A5" s="125" t="s">
        <v>41</v>
      </c>
      <c r="B5" s="12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7" t="s">
        <v>577</v>
      </c>
      <c r="B24" s="88" t="s">
        <v>306</v>
      </c>
    </row>
    <row r="25" spans="1:2" x14ac:dyDescent="0.2">
      <c r="A25" s="87" t="s">
        <v>578</v>
      </c>
      <c r="B25" s="88" t="s">
        <v>579</v>
      </c>
    </row>
    <row r="26" spans="1:2" x14ac:dyDescent="0.2">
      <c r="A26" s="87" t="s">
        <v>580</v>
      </c>
      <c r="B26" s="88" t="s">
        <v>343</v>
      </c>
    </row>
    <row r="27" spans="1:2" x14ac:dyDescent="0.2">
      <c r="A27" s="87" t="s">
        <v>581</v>
      </c>
      <c r="B27" s="88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4" t="s">
        <v>672</v>
      </c>
      <c r="B1" s="155"/>
      <c r="C1" s="156"/>
    </row>
    <row r="2" spans="1:3" s="37" customFormat="1" ht="18" customHeight="1" x14ac:dyDescent="0.25">
      <c r="A2" s="157" t="s">
        <v>625</v>
      </c>
      <c r="B2" s="158"/>
      <c r="C2" s="159"/>
    </row>
    <row r="3" spans="1:3" s="37" customFormat="1" ht="18" customHeight="1" x14ac:dyDescent="0.25">
      <c r="A3" s="157" t="s">
        <v>673</v>
      </c>
      <c r="B3" s="158"/>
      <c r="C3" s="159"/>
    </row>
    <row r="4" spans="1:3" s="39" customFormat="1" ht="18" customHeight="1" x14ac:dyDescent="0.2">
      <c r="A4" s="160" t="s">
        <v>626</v>
      </c>
      <c r="B4" s="161"/>
      <c r="C4" s="162"/>
    </row>
    <row r="5" spans="1:3" x14ac:dyDescent="0.2">
      <c r="A5" s="54" t="s">
        <v>525</v>
      </c>
      <c r="B5" s="54"/>
      <c r="C5" s="174">
        <v>95375753.129999995</v>
      </c>
    </row>
    <row r="6" spans="1:3" x14ac:dyDescent="0.2">
      <c r="A6" s="55"/>
      <c r="B6" s="56"/>
      <c r="C6" s="73"/>
    </row>
    <row r="7" spans="1:3" x14ac:dyDescent="0.2">
      <c r="A7" s="63" t="s">
        <v>526</v>
      </c>
      <c r="B7" s="63"/>
      <c r="C7" s="175">
        <f>SUM(C8:C13)</f>
        <v>0</v>
      </c>
    </row>
    <row r="8" spans="1:3" x14ac:dyDescent="0.2">
      <c r="A8" s="70" t="s">
        <v>527</v>
      </c>
      <c r="B8" s="69" t="s">
        <v>344</v>
      </c>
      <c r="C8" s="176">
        <v>0</v>
      </c>
    </row>
    <row r="9" spans="1:3" x14ac:dyDescent="0.2">
      <c r="A9" s="57" t="s">
        <v>528</v>
      </c>
      <c r="B9" s="58" t="s">
        <v>537</v>
      </c>
      <c r="C9" s="176">
        <v>0</v>
      </c>
    </row>
    <row r="10" spans="1:3" x14ac:dyDescent="0.2">
      <c r="A10" s="57" t="s">
        <v>529</v>
      </c>
      <c r="B10" s="58" t="s">
        <v>352</v>
      </c>
      <c r="C10" s="176">
        <v>0</v>
      </c>
    </row>
    <row r="11" spans="1:3" x14ac:dyDescent="0.2">
      <c r="A11" s="57" t="s">
        <v>530</v>
      </c>
      <c r="B11" s="58" t="s">
        <v>353</v>
      </c>
      <c r="C11" s="176">
        <v>0</v>
      </c>
    </row>
    <row r="12" spans="1:3" x14ac:dyDescent="0.2">
      <c r="A12" s="57" t="s">
        <v>531</v>
      </c>
      <c r="B12" s="58" t="s">
        <v>354</v>
      </c>
      <c r="C12" s="176">
        <v>0</v>
      </c>
    </row>
    <row r="13" spans="1:3" x14ac:dyDescent="0.2">
      <c r="A13" s="59" t="s">
        <v>532</v>
      </c>
      <c r="B13" s="60" t="s">
        <v>533</v>
      </c>
      <c r="C13" s="176">
        <v>0</v>
      </c>
    </row>
    <row r="14" spans="1:3" x14ac:dyDescent="0.2">
      <c r="A14" s="55"/>
      <c r="B14" s="61"/>
      <c r="C14" s="62"/>
    </row>
    <row r="15" spans="1:3" x14ac:dyDescent="0.2">
      <c r="A15" s="63" t="s">
        <v>83</v>
      </c>
      <c r="B15" s="56"/>
      <c r="C15" s="175">
        <f>SUM(C16:C18)</f>
        <v>0</v>
      </c>
    </row>
    <row r="16" spans="1:3" x14ac:dyDescent="0.2">
      <c r="A16" s="64">
        <v>3.1</v>
      </c>
      <c r="B16" s="58" t="s">
        <v>536</v>
      </c>
      <c r="C16" s="176">
        <v>0</v>
      </c>
    </row>
    <row r="17" spans="1:3" x14ac:dyDescent="0.2">
      <c r="A17" s="65">
        <v>3.2</v>
      </c>
      <c r="B17" s="58" t="s">
        <v>534</v>
      </c>
      <c r="C17" s="176">
        <v>0</v>
      </c>
    </row>
    <row r="18" spans="1:3" x14ac:dyDescent="0.2">
      <c r="A18" s="65">
        <v>3.3</v>
      </c>
      <c r="B18" s="60" t="s">
        <v>535</v>
      </c>
      <c r="C18" s="177">
        <v>0</v>
      </c>
    </row>
    <row r="19" spans="1:3" x14ac:dyDescent="0.2">
      <c r="A19" s="55"/>
      <c r="B19" s="66"/>
      <c r="C19" s="67"/>
    </row>
    <row r="20" spans="1:3" x14ac:dyDescent="0.2">
      <c r="A20" s="68" t="s">
        <v>82</v>
      </c>
      <c r="B20" s="68"/>
      <c r="C20" s="174">
        <f>C5+C7-C15</f>
        <v>95375753.129999995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7" workbookViewId="0">
      <selection activeCell="A46" sqref="A4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3" t="s">
        <v>672</v>
      </c>
      <c r="B1" s="164"/>
      <c r="C1" s="165"/>
    </row>
    <row r="2" spans="1:3" s="40" customFormat="1" ht="18.95" customHeight="1" x14ac:dyDescent="0.25">
      <c r="A2" s="166" t="s">
        <v>627</v>
      </c>
      <c r="B2" s="167"/>
      <c r="C2" s="168"/>
    </row>
    <row r="3" spans="1:3" s="40" customFormat="1" ht="18.95" customHeight="1" x14ac:dyDescent="0.25">
      <c r="A3" s="166" t="s">
        <v>673</v>
      </c>
      <c r="B3" s="167"/>
      <c r="C3" s="168"/>
    </row>
    <row r="4" spans="1:3" x14ac:dyDescent="0.2">
      <c r="A4" s="160" t="s">
        <v>626</v>
      </c>
      <c r="B4" s="161"/>
      <c r="C4" s="162"/>
    </row>
    <row r="5" spans="1:3" x14ac:dyDescent="0.2">
      <c r="A5" s="78" t="s">
        <v>538</v>
      </c>
      <c r="B5" s="54"/>
      <c r="C5" s="133">
        <v>0</v>
      </c>
    </row>
    <row r="6" spans="1:3" x14ac:dyDescent="0.2">
      <c r="A6" s="72"/>
      <c r="B6" s="56"/>
      <c r="C6" s="73"/>
    </row>
    <row r="7" spans="1:3" x14ac:dyDescent="0.2">
      <c r="A7" s="63" t="s">
        <v>539</v>
      </c>
      <c r="B7" s="74"/>
      <c r="C7" s="132">
        <f>SUM(C8:C28)</f>
        <v>0</v>
      </c>
    </row>
    <row r="8" spans="1:3" x14ac:dyDescent="0.2">
      <c r="A8" s="120">
        <v>2.1</v>
      </c>
      <c r="B8" s="79" t="s">
        <v>372</v>
      </c>
      <c r="C8" s="134">
        <v>0</v>
      </c>
    </row>
    <row r="9" spans="1:3" x14ac:dyDescent="0.2">
      <c r="A9" s="120">
        <v>2.2000000000000002</v>
      </c>
      <c r="B9" s="79" t="s">
        <v>369</v>
      </c>
      <c r="C9" s="134"/>
    </row>
    <row r="10" spans="1:3" x14ac:dyDescent="0.2">
      <c r="A10" s="84">
        <v>2.2999999999999998</v>
      </c>
      <c r="B10" s="71" t="s">
        <v>239</v>
      </c>
      <c r="C10" s="134"/>
    </row>
    <row r="11" spans="1:3" x14ac:dyDescent="0.2">
      <c r="A11" s="84">
        <v>2.4</v>
      </c>
      <c r="B11" s="71" t="s">
        <v>240</v>
      </c>
      <c r="C11" s="134">
        <v>0</v>
      </c>
    </row>
    <row r="12" spans="1:3" x14ac:dyDescent="0.2">
      <c r="A12" s="84">
        <v>2.5</v>
      </c>
      <c r="B12" s="71" t="s">
        <v>241</v>
      </c>
      <c r="C12" s="134">
        <v>0</v>
      </c>
    </row>
    <row r="13" spans="1:3" x14ac:dyDescent="0.2">
      <c r="A13" s="84">
        <v>2.6</v>
      </c>
      <c r="B13" s="71" t="s">
        <v>242</v>
      </c>
      <c r="C13" s="134">
        <v>0</v>
      </c>
    </row>
    <row r="14" spans="1:3" x14ac:dyDescent="0.2">
      <c r="A14" s="84">
        <v>2.7</v>
      </c>
      <c r="B14" s="71" t="s">
        <v>243</v>
      </c>
      <c r="C14" s="134">
        <v>0</v>
      </c>
    </row>
    <row r="15" spans="1:3" x14ac:dyDescent="0.2">
      <c r="A15" s="84">
        <v>2.8</v>
      </c>
      <c r="B15" s="71" t="s">
        <v>244</v>
      </c>
      <c r="C15" s="134">
        <v>0</v>
      </c>
    </row>
    <row r="16" spans="1:3" x14ac:dyDescent="0.2">
      <c r="A16" s="84">
        <v>2.9</v>
      </c>
      <c r="B16" s="71" t="s">
        <v>246</v>
      </c>
      <c r="C16" s="134">
        <v>0</v>
      </c>
    </row>
    <row r="17" spans="1:3" x14ac:dyDescent="0.2">
      <c r="A17" s="84" t="s">
        <v>540</v>
      </c>
      <c r="B17" s="71" t="s">
        <v>541</v>
      </c>
      <c r="C17" s="134">
        <v>0</v>
      </c>
    </row>
    <row r="18" spans="1:3" x14ac:dyDescent="0.2">
      <c r="A18" s="84" t="s">
        <v>570</v>
      </c>
      <c r="B18" s="71" t="s">
        <v>248</v>
      </c>
      <c r="C18" s="134">
        <v>0</v>
      </c>
    </row>
    <row r="19" spans="1:3" x14ac:dyDescent="0.2">
      <c r="A19" s="84" t="s">
        <v>571</v>
      </c>
      <c r="B19" s="71" t="s">
        <v>542</v>
      </c>
      <c r="C19" s="134"/>
    </row>
    <row r="20" spans="1:3" x14ac:dyDescent="0.2">
      <c r="A20" s="84" t="s">
        <v>572</v>
      </c>
      <c r="B20" s="71" t="s">
        <v>543</v>
      </c>
      <c r="C20" s="134">
        <v>0</v>
      </c>
    </row>
    <row r="21" spans="1:3" x14ac:dyDescent="0.2">
      <c r="A21" s="84" t="s">
        <v>573</v>
      </c>
      <c r="B21" s="71" t="s">
        <v>544</v>
      </c>
      <c r="C21" s="134">
        <v>0</v>
      </c>
    </row>
    <row r="22" spans="1:3" x14ac:dyDescent="0.2">
      <c r="A22" s="84" t="s">
        <v>545</v>
      </c>
      <c r="B22" s="71" t="s">
        <v>546</v>
      </c>
      <c r="C22" s="134">
        <v>0</v>
      </c>
    </row>
    <row r="23" spans="1:3" x14ac:dyDescent="0.2">
      <c r="A23" s="84" t="s">
        <v>547</v>
      </c>
      <c r="B23" s="71" t="s">
        <v>548</v>
      </c>
      <c r="C23" s="134">
        <v>0</v>
      </c>
    </row>
    <row r="24" spans="1:3" x14ac:dyDescent="0.2">
      <c r="A24" s="84" t="s">
        <v>549</v>
      </c>
      <c r="B24" s="71" t="s">
        <v>550</v>
      </c>
      <c r="C24" s="134">
        <v>0</v>
      </c>
    </row>
    <row r="25" spans="1:3" x14ac:dyDescent="0.2">
      <c r="A25" s="84" t="s">
        <v>551</v>
      </c>
      <c r="B25" s="71" t="s">
        <v>552</v>
      </c>
      <c r="C25" s="134">
        <v>0</v>
      </c>
    </row>
    <row r="26" spans="1:3" x14ac:dyDescent="0.2">
      <c r="A26" s="84" t="s">
        <v>553</v>
      </c>
      <c r="B26" s="71" t="s">
        <v>554</v>
      </c>
      <c r="C26" s="134">
        <v>0</v>
      </c>
    </row>
    <row r="27" spans="1:3" x14ac:dyDescent="0.2">
      <c r="A27" s="84" t="s">
        <v>555</v>
      </c>
      <c r="B27" s="71" t="s">
        <v>556</v>
      </c>
      <c r="C27" s="134">
        <v>0</v>
      </c>
    </row>
    <row r="28" spans="1:3" x14ac:dyDescent="0.2">
      <c r="A28" s="84" t="s">
        <v>557</v>
      </c>
      <c r="B28" s="79" t="s">
        <v>558</v>
      </c>
      <c r="C28" s="134">
        <v>0</v>
      </c>
    </row>
    <row r="29" spans="1:3" x14ac:dyDescent="0.2">
      <c r="A29" s="85"/>
      <c r="B29" s="80"/>
      <c r="C29" s="81"/>
    </row>
    <row r="30" spans="1:3" x14ac:dyDescent="0.2">
      <c r="A30" s="82" t="s">
        <v>559</v>
      </c>
      <c r="B30" s="83"/>
      <c r="C30" s="135">
        <f>SUM(C31:C37)</f>
        <v>0</v>
      </c>
    </row>
    <row r="31" spans="1:3" x14ac:dyDescent="0.2">
      <c r="A31" s="84" t="s">
        <v>560</v>
      </c>
      <c r="B31" s="71" t="s">
        <v>441</v>
      </c>
      <c r="C31" s="134"/>
    </row>
    <row r="32" spans="1:3" x14ac:dyDescent="0.2">
      <c r="A32" s="84" t="s">
        <v>561</v>
      </c>
      <c r="B32" s="71" t="s">
        <v>80</v>
      </c>
      <c r="C32" s="134">
        <v>0</v>
      </c>
    </row>
    <row r="33" spans="1:3" x14ac:dyDescent="0.2">
      <c r="A33" s="84" t="s">
        <v>562</v>
      </c>
      <c r="B33" s="71" t="s">
        <v>451</v>
      </c>
      <c r="C33" s="134">
        <v>0</v>
      </c>
    </row>
    <row r="34" spans="1:3" x14ac:dyDescent="0.2">
      <c r="A34" s="84" t="s">
        <v>563</v>
      </c>
      <c r="B34" s="71" t="s">
        <v>564</v>
      </c>
      <c r="C34" s="134">
        <v>0</v>
      </c>
    </row>
    <row r="35" spans="1:3" x14ac:dyDescent="0.2">
      <c r="A35" s="84" t="s">
        <v>565</v>
      </c>
      <c r="B35" s="71" t="s">
        <v>566</v>
      </c>
      <c r="C35" s="134">
        <v>0</v>
      </c>
    </row>
    <row r="36" spans="1:3" x14ac:dyDescent="0.2">
      <c r="A36" s="84" t="s">
        <v>567</v>
      </c>
      <c r="B36" s="71" t="s">
        <v>459</v>
      </c>
      <c r="C36" s="134">
        <v>0</v>
      </c>
    </row>
    <row r="37" spans="1:3" x14ac:dyDescent="0.2">
      <c r="A37" s="84" t="s">
        <v>568</v>
      </c>
      <c r="B37" s="79" t="s">
        <v>569</v>
      </c>
      <c r="C37" s="136">
        <v>0</v>
      </c>
    </row>
    <row r="38" spans="1:3" x14ac:dyDescent="0.2">
      <c r="A38" s="72"/>
      <c r="B38" s="75"/>
      <c r="C38" s="76"/>
    </row>
    <row r="39" spans="1:3" x14ac:dyDescent="0.2">
      <c r="A39" s="77" t="s">
        <v>84</v>
      </c>
      <c r="B39" s="54"/>
      <c r="C39" s="131">
        <f>C5-C7+C30</f>
        <v>0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activeCell="B59" sqref="B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3" t="s">
        <v>672</v>
      </c>
      <c r="B1" s="169"/>
      <c r="C1" s="169"/>
      <c r="D1" s="169"/>
      <c r="E1" s="169"/>
      <c r="F1" s="169"/>
      <c r="G1" s="27" t="s">
        <v>617</v>
      </c>
      <c r="H1" s="28">
        <v>2019</v>
      </c>
    </row>
    <row r="2" spans="1:10" ht="18.95" customHeight="1" x14ac:dyDescent="0.2">
      <c r="A2" s="153" t="s">
        <v>628</v>
      </c>
      <c r="B2" s="169"/>
      <c r="C2" s="169"/>
      <c r="D2" s="169"/>
      <c r="E2" s="169"/>
      <c r="F2" s="169"/>
      <c r="G2" s="27" t="s">
        <v>618</v>
      </c>
      <c r="H2" s="28" t="s">
        <v>620</v>
      </c>
    </row>
    <row r="3" spans="1:10" ht="18.95" customHeight="1" x14ac:dyDescent="0.2">
      <c r="A3" s="170" t="s">
        <v>673</v>
      </c>
      <c r="B3" s="171"/>
      <c r="C3" s="171"/>
      <c r="D3" s="171"/>
      <c r="E3" s="171"/>
      <c r="F3" s="17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33</v>
      </c>
    </row>
    <row r="5" spans="1:8" s="111" customFormat="1" ht="39.950000000000003" customHeight="1" x14ac:dyDescent="0.2">
      <c r="A5" s="172" t="s">
        <v>34</v>
      </c>
      <c r="B5" s="172"/>
      <c r="C5" s="172"/>
      <c r="D5" s="172"/>
      <c r="E5" s="172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2.75" x14ac:dyDescent="0.2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42" t="s">
        <v>125</v>
      </c>
      <c r="B9" s="112"/>
      <c r="C9" s="112"/>
      <c r="D9" s="112"/>
    </row>
    <row r="10" spans="1:8" s="111" customFormat="1" ht="26.1" customHeight="1" x14ac:dyDescent="0.2">
      <c r="A10" s="114" t="s">
        <v>600</v>
      </c>
      <c r="B10" s="173" t="s">
        <v>36</v>
      </c>
      <c r="C10" s="173"/>
      <c r="D10" s="173"/>
      <c r="E10" s="173"/>
    </row>
    <row r="11" spans="1:8" s="111" customFormat="1" ht="12.95" customHeight="1" x14ac:dyDescent="0.2">
      <c r="A11" s="115" t="s">
        <v>601</v>
      </c>
      <c r="B11" s="116" t="s">
        <v>37</v>
      </c>
      <c r="C11" s="116"/>
      <c r="D11" s="116"/>
      <c r="E11" s="116"/>
    </row>
    <row r="12" spans="1:8" s="111" customFormat="1" ht="26.1" customHeight="1" x14ac:dyDescent="0.2">
      <c r="A12" s="115" t="s">
        <v>602</v>
      </c>
      <c r="B12" s="173" t="s">
        <v>38</v>
      </c>
      <c r="C12" s="173"/>
      <c r="D12" s="173"/>
      <c r="E12" s="173"/>
    </row>
    <row r="13" spans="1:8" s="111" customFormat="1" ht="26.1" customHeight="1" x14ac:dyDescent="0.2">
      <c r="A13" s="115" t="s">
        <v>603</v>
      </c>
      <c r="B13" s="173" t="s">
        <v>39</v>
      </c>
      <c r="C13" s="173"/>
      <c r="D13" s="173"/>
      <c r="E13" s="173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604</v>
      </c>
      <c r="B15" s="116" t="s">
        <v>40</v>
      </c>
    </row>
    <row r="16" spans="1:8" s="111" customFormat="1" ht="12.95" customHeight="1" x14ac:dyDescent="0.2">
      <c r="A16" s="115" t="s">
        <v>605</v>
      </c>
    </row>
    <row r="17" spans="1:4" s="111" customFormat="1" ht="12.95" customHeight="1" x14ac:dyDescent="0.2">
      <c r="A17" s="116"/>
    </row>
    <row r="18" spans="1:4" s="111" customFormat="1" ht="12.95" customHeight="1" x14ac:dyDescent="0.2">
      <c r="A18" s="42" t="s">
        <v>97</v>
      </c>
    </row>
    <row r="19" spans="1:4" s="111" customFormat="1" ht="12.95" customHeight="1" x14ac:dyDescent="0.2">
      <c r="A19" s="119" t="s">
        <v>606</v>
      </c>
    </row>
    <row r="20" spans="1:4" s="111" customFormat="1" ht="12.95" customHeight="1" x14ac:dyDescent="0.2">
      <c r="A20" s="119" t="s">
        <v>607</v>
      </c>
    </row>
    <row r="21" spans="1:4" s="111" customFormat="1" x14ac:dyDescent="0.2">
      <c r="A21" s="112"/>
    </row>
    <row r="22" spans="1:4" s="111" customFormat="1" x14ac:dyDescent="0.2">
      <c r="A22" s="112" t="s">
        <v>520</v>
      </c>
      <c r="B22" s="112"/>
      <c r="C22" s="112"/>
      <c r="D22" s="112"/>
    </row>
    <row r="23" spans="1:4" s="111" customFormat="1" x14ac:dyDescent="0.2">
      <c r="A23" s="112" t="s">
        <v>521</v>
      </c>
      <c r="B23" s="112"/>
      <c r="C23" s="112"/>
      <c r="D23" s="112"/>
    </row>
    <row r="24" spans="1:4" s="111" customFormat="1" x14ac:dyDescent="0.2">
      <c r="A24" s="112" t="s">
        <v>522</v>
      </c>
      <c r="B24" s="112"/>
      <c r="C24" s="112"/>
      <c r="D24" s="112"/>
    </row>
    <row r="25" spans="1:4" s="111" customFormat="1" x14ac:dyDescent="0.2">
      <c r="A25" s="112" t="s">
        <v>523</v>
      </c>
      <c r="B25" s="112"/>
      <c r="C25" s="112"/>
      <c r="D25" s="112"/>
    </row>
    <row r="26" spans="1:4" s="111" customFormat="1" x14ac:dyDescent="0.2">
      <c r="A26" s="112" t="s">
        <v>524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">
      <c r="A28" s="117" t="s">
        <v>98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C156" sqref="C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1" t="s">
        <v>672</v>
      </c>
      <c r="B1" s="152"/>
      <c r="C1" s="152"/>
      <c r="D1" s="152"/>
      <c r="E1" s="152"/>
      <c r="F1" s="152"/>
      <c r="G1" s="14" t="s">
        <v>617</v>
      </c>
      <c r="H1" s="25">
        <v>2019</v>
      </c>
    </row>
    <row r="2" spans="1:8" s="16" customFormat="1" ht="18.95" customHeight="1" x14ac:dyDescent="0.25">
      <c r="A2" s="151" t="s">
        <v>621</v>
      </c>
      <c r="B2" s="152"/>
      <c r="C2" s="152"/>
      <c r="D2" s="152"/>
      <c r="E2" s="152"/>
      <c r="F2" s="152"/>
      <c r="G2" s="14" t="s">
        <v>618</v>
      </c>
      <c r="H2" s="25" t="s">
        <v>620</v>
      </c>
    </row>
    <row r="3" spans="1:8" s="16" customFormat="1" ht="18.95" customHeight="1" x14ac:dyDescent="0.25">
      <c r="A3" s="151" t="s">
        <v>673</v>
      </c>
      <c r="B3" s="152"/>
      <c r="C3" s="152"/>
      <c r="D3" s="152"/>
      <c r="E3" s="152"/>
      <c r="F3" s="152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591729.67000000004</v>
      </c>
    </row>
    <row r="9" spans="1:8" x14ac:dyDescent="0.2">
      <c r="A9" s="22">
        <v>1115</v>
      </c>
      <c r="B9" s="20" t="s">
        <v>198</v>
      </c>
      <c r="C9" s="24">
        <v>14305509.119999999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2018</v>
      </c>
      <c r="E14" s="21">
        <v>2017</v>
      </c>
      <c r="F14" s="21">
        <v>2016</v>
      </c>
      <c r="G14" s="21">
        <v>2015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69001.33</v>
      </c>
      <c r="D15" s="24">
        <v>47388.81</v>
      </c>
      <c r="E15" s="24">
        <v>71701.820000000007</v>
      </c>
      <c r="F15" s="24">
        <v>47527.89</v>
      </c>
      <c r="G15" s="24">
        <v>51141.22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16989.36</v>
      </c>
      <c r="D20" s="24">
        <v>16989.36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9821071.0999999996</v>
      </c>
      <c r="D23" s="24">
        <v>9821071.0999999996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1208648.54</v>
      </c>
      <c r="D27" s="24">
        <v>1208648.54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41692211.789999999</v>
      </c>
      <c r="D54" s="24">
        <f>SUM(D55:D61)</f>
        <v>65958.97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2907697.96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8656499.4900000002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3378517.59</v>
      </c>
      <c r="D58" s="24">
        <v>65958.97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25049073.460000001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1700423.29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9718364.8800000008</v>
      </c>
      <c r="D62" s="24">
        <f t="shared" ref="D62:E62" si="0">SUM(D63:D70)</f>
        <v>817685.57</v>
      </c>
      <c r="E62" s="24">
        <f t="shared" si="0"/>
        <v>-5411445.2799999993</v>
      </c>
    </row>
    <row r="63" spans="1:9" x14ac:dyDescent="0.2">
      <c r="A63" s="22">
        <v>1241</v>
      </c>
      <c r="B63" s="20" t="s">
        <v>239</v>
      </c>
      <c r="C63" s="24">
        <v>1922079.54</v>
      </c>
      <c r="D63" s="24">
        <v>137939.21</v>
      </c>
      <c r="E63" s="24">
        <v>-597975.97</v>
      </c>
    </row>
    <row r="64" spans="1:9" x14ac:dyDescent="0.2">
      <c r="A64" s="22">
        <v>1242</v>
      </c>
      <c r="B64" s="20" t="s">
        <v>240</v>
      </c>
      <c r="C64" s="24">
        <v>178404.08</v>
      </c>
      <c r="D64" s="24">
        <v>17968.099999999999</v>
      </c>
      <c r="E64" s="24">
        <v>-78778.55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6701550.0199999996</v>
      </c>
      <c r="D66" s="24">
        <v>628133.84</v>
      </c>
      <c r="E66" s="24">
        <v>-4662022.68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789731.24</v>
      </c>
      <c r="D68" s="24">
        <v>33644.42</v>
      </c>
      <c r="E68" s="24">
        <v>-95156.08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126600</v>
      </c>
      <c r="D70" s="24">
        <v>0</v>
      </c>
      <c r="E70" s="24">
        <v>22488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848916.08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848916.08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9304188.75</v>
      </c>
      <c r="D110" s="24">
        <f>SUM(D111:D119)</f>
        <v>9304188.75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-5711.3</v>
      </c>
      <c r="D111" s="24">
        <f>C111</f>
        <v>-5711.3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164678.21</v>
      </c>
      <c r="D112" s="24">
        <f t="shared" ref="D112:D119" si="1">C112</f>
        <v>164678.21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463448.85</v>
      </c>
      <c r="D113" s="24">
        <f t="shared" si="1"/>
        <v>463448.85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506.45</v>
      </c>
      <c r="D115" s="24">
        <f t="shared" si="1"/>
        <v>506.45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2922993.48</v>
      </c>
      <c r="D117" s="24">
        <f t="shared" si="1"/>
        <v>2922993.48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5758273.0599999996</v>
      </c>
      <c r="D119" s="24">
        <f t="shared" si="1"/>
        <v>5758273.0599999996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190</v>
      </c>
      <c r="B2" s="90" t="s">
        <v>50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149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595</v>
      </c>
    </row>
    <row r="10" spans="1:2" ht="15" customHeight="1" x14ac:dyDescent="0.2">
      <c r="A10" s="95"/>
      <c r="B10" s="94" t="s">
        <v>596</v>
      </c>
    </row>
    <row r="11" spans="1:2" ht="15" customHeight="1" x14ac:dyDescent="0.2">
      <c r="A11" s="95"/>
      <c r="B11" s="94" t="s">
        <v>127</v>
      </c>
    </row>
    <row r="12" spans="1:2" ht="15" customHeight="1" x14ac:dyDescent="0.2">
      <c r="A12" s="95"/>
      <c r="B12" s="94" t="s">
        <v>126</v>
      </c>
    </row>
    <row r="13" spans="1:2" ht="15" customHeight="1" x14ac:dyDescent="0.2">
      <c r="A13" s="95"/>
      <c r="B13" s="94" t="s">
        <v>128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137</v>
      </c>
    </row>
    <row r="20" spans="1:2" x14ac:dyDescent="0.2">
      <c r="A20" s="95"/>
    </row>
    <row r="21" spans="1:2" ht="15" customHeight="1" x14ac:dyDescent="0.2">
      <c r="A21" s="93" t="s">
        <v>133</v>
      </c>
      <c r="B21" s="1" t="s">
        <v>188</v>
      </c>
    </row>
    <row r="22" spans="1:2" ht="15" customHeight="1" x14ac:dyDescent="0.2">
      <c r="A22" s="95"/>
      <c r="B22" s="99" t="s">
        <v>189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129</v>
      </c>
    </row>
    <row r="26" spans="1:2" ht="15" customHeight="1" x14ac:dyDescent="0.2">
      <c r="A26" s="95"/>
      <c r="B26" s="98" t="s">
        <v>130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136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131</v>
      </c>
    </row>
    <row r="37" spans="1:2" ht="15" customHeight="1" x14ac:dyDescent="0.2">
      <c r="A37" s="95"/>
      <c r="B37" s="94" t="s">
        <v>138</v>
      </c>
    </row>
    <row r="38" spans="1:2" ht="15" customHeight="1" x14ac:dyDescent="0.2">
      <c r="A38" s="95"/>
      <c r="B38" s="101" t="s">
        <v>191</v>
      </c>
    </row>
    <row r="39" spans="1:2" ht="15" customHeight="1" x14ac:dyDescent="0.2">
      <c r="A39" s="95"/>
      <c r="B39" s="94" t="s">
        <v>192</v>
      </c>
    </row>
    <row r="40" spans="1:2" ht="15" customHeight="1" x14ac:dyDescent="0.2">
      <c r="A40" s="95"/>
      <c r="B40" s="94" t="s">
        <v>134</v>
      </c>
    </row>
    <row r="41" spans="1:2" ht="15" customHeight="1" x14ac:dyDescent="0.2">
      <c r="A41" s="95"/>
      <c r="B41" s="94" t="s">
        <v>135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139</v>
      </c>
    </row>
    <row r="44" spans="1:2" ht="15" customHeight="1" x14ac:dyDescent="0.2">
      <c r="A44" s="95"/>
      <c r="B44" s="94" t="s">
        <v>142</v>
      </c>
    </row>
    <row r="45" spans="1:2" ht="15" customHeight="1" x14ac:dyDescent="0.2">
      <c r="A45" s="95"/>
      <c r="B45" s="101" t="s">
        <v>193</v>
      </c>
    </row>
    <row r="46" spans="1:2" ht="15" customHeight="1" x14ac:dyDescent="0.2">
      <c r="A46" s="95"/>
      <c r="B46" s="94" t="s">
        <v>194</v>
      </c>
    </row>
    <row r="47" spans="1:2" ht="15" customHeight="1" x14ac:dyDescent="0.2">
      <c r="A47" s="95"/>
      <c r="B47" s="94" t="s">
        <v>141</v>
      </c>
    </row>
    <row r="48" spans="1:2" ht="15" customHeight="1" x14ac:dyDescent="0.2">
      <c r="A48" s="95"/>
      <c r="B48" s="94" t="s">
        <v>140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170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193" zoomScaleNormal="100" workbookViewId="0">
      <selection activeCell="B227" sqref="B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0" t="s">
        <v>672</v>
      </c>
      <c r="B1" s="150"/>
      <c r="C1" s="150"/>
      <c r="D1" s="14" t="s">
        <v>617</v>
      </c>
      <c r="E1" s="25">
        <v>2019</v>
      </c>
    </row>
    <row r="2" spans="1:5" s="16" customFormat="1" ht="18.95" customHeight="1" x14ac:dyDescent="0.25">
      <c r="A2" s="150" t="s">
        <v>622</v>
      </c>
      <c r="B2" s="150"/>
      <c r="C2" s="150"/>
      <c r="D2" s="14" t="s">
        <v>618</v>
      </c>
      <c r="E2" s="25" t="s">
        <v>620</v>
      </c>
    </row>
    <row r="3" spans="1:5" s="16" customFormat="1" ht="18.95" customHeight="1" x14ac:dyDescent="0.25">
      <c r="A3" s="150" t="s">
        <v>673</v>
      </c>
      <c r="B3" s="150"/>
      <c r="C3" s="150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3079033.99</v>
      </c>
      <c r="D8" s="86"/>
      <c r="E8" s="47"/>
    </row>
    <row r="9" spans="1:5" x14ac:dyDescent="0.2">
      <c r="A9" s="48">
        <v>4110</v>
      </c>
      <c r="B9" s="49" t="s">
        <v>307</v>
      </c>
      <c r="C9" s="52">
        <f>SUM(C10:C18)</f>
        <v>1739525.21</v>
      </c>
      <c r="D9" s="86"/>
      <c r="E9" s="47"/>
    </row>
    <row r="10" spans="1:5" x14ac:dyDescent="0.2">
      <c r="A10" s="48">
        <v>4111</v>
      </c>
      <c r="B10" s="49" t="s">
        <v>308</v>
      </c>
      <c r="C10" s="52">
        <v>40000</v>
      </c>
      <c r="D10" s="86"/>
      <c r="E10" s="47"/>
    </row>
    <row r="11" spans="1:5" x14ac:dyDescent="0.2">
      <c r="A11" s="48">
        <v>4112</v>
      </c>
      <c r="B11" s="49" t="s">
        <v>309</v>
      </c>
      <c r="C11" s="52">
        <v>1610257.74</v>
      </c>
      <c r="D11" s="86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6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6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6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6"/>
      <c r="E15" s="47"/>
    </row>
    <row r="16" spans="1:5" x14ac:dyDescent="0.2">
      <c r="A16" s="48">
        <v>4117</v>
      </c>
      <c r="B16" s="49" t="s">
        <v>314</v>
      </c>
      <c r="C16" s="52">
        <v>89267.47</v>
      </c>
      <c r="D16" s="86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6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6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6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6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6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6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6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6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6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6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6"/>
      <c r="E27" s="47"/>
    </row>
    <row r="28" spans="1:5" x14ac:dyDescent="0.2">
      <c r="A28" s="48">
        <v>4140</v>
      </c>
      <c r="B28" s="49" t="s">
        <v>323</v>
      </c>
      <c r="C28" s="52">
        <f>SUM(C29:C33)</f>
        <v>975059.04</v>
      </c>
      <c r="D28" s="86"/>
      <c r="E28" s="47"/>
    </row>
    <row r="29" spans="1:5" x14ac:dyDescent="0.2">
      <c r="A29" s="48">
        <v>4141</v>
      </c>
      <c r="B29" s="49" t="s">
        <v>324</v>
      </c>
      <c r="C29" s="52">
        <v>131123</v>
      </c>
      <c r="D29" s="86"/>
      <c r="E29" s="47"/>
    </row>
    <row r="30" spans="1:5" x14ac:dyDescent="0.2">
      <c r="A30" s="48">
        <v>4143</v>
      </c>
      <c r="B30" s="49" t="s">
        <v>325</v>
      </c>
      <c r="C30" s="52">
        <v>827181.04</v>
      </c>
      <c r="D30" s="86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6"/>
      <c r="E31" s="47"/>
    </row>
    <row r="32" spans="1:5" ht="22.5" x14ac:dyDescent="0.2">
      <c r="A32" s="48">
        <v>4145</v>
      </c>
      <c r="B32" s="50" t="s">
        <v>497</v>
      </c>
      <c r="C32" s="52">
        <v>7099</v>
      </c>
      <c r="D32" s="86"/>
      <c r="E32" s="47"/>
    </row>
    <row r="33" spans="1:5" x14ac:dyDescent="0.2">
      <c r="A33" s="48">
        <v>4149</v>
      </c>
      <c r="B33" s="49" t="s">
        <v>327</v>
      </c>
      <c r="C33" s="52">
        <v>9656</v>
      </c>
      <c r="D33" s="86"/>
      <c r="E33" s="47"/>
    </row>
    <row r="34" spans="1:5" x14ac:dyDescent="0.2">
      <c r="A34" s="48">
        <v>4150</v>
      </c>
      <c r="B34" s="49" t="s">
        <v>498</v>
      </c>
      <c r="C34" s="52">
        <f>SUM(C35:C36)</f>
        <v>301579.15999999997</v>
      </c>
      <c r="D34" s="86"/>
      <c r="E34" s="47"/>
    </row>
    <row r="35" spans="1:5" x14ac:dyDescent="0.2">
      <c r="A35" s="48">
        <v>4151</v>
      </c>
      <c r="B35" s="49" t="s">
        <v>498</v>
      </c>
      <c r="C35" s="52">
        <v>301579.15999999997</v>
      </c>
      <c r="D35" s="86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6"/>
      <c r="E36" s="47"/>
    </row>
    <row r="37" spans="1:5" x14ac:dyDescent="0.2">
      <c r="A37" s="48">
        <v>4160</v>
      </c>
      <c r="B37" s="49" t="s">
        <v>500</v>
      </c>
      <c r="C37" s="52">
        <f>SUM(C38:C45)</f>
        <v>62870.579999999994</v>
      </c>
      <c r="D37" s="86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6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6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6"/>
      <c r="E40" s="47"/>
    </row>
    <row r="41" spans="1:5" x14ac:dyDescent="0.2">
      <c r="A41" s="48">
        <v>4164</v>
      </c>
      <c r="B41" s="49" t="s">
        <v>331</v>
      </c>
      <c r="C41" s="52">
        <v>14492.78</v>
      </c>
      <c r="D41" s="86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6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6"/>
      <c r="E43" s="47"/>
    </row>
    <row r="44" spans="1:5" x14ac:dyDescent="0.2">
      <c r="A44" s="48">
        <v>4168</v>
      </c>
      <c r="B44" s="49" t="s">
        <v>333</v>
      </c>
      <c r="C44" s="52">
        <v>48178.6</v>
      </c>
      <c r="D44" s="86"/>
      <c r="E44" s="47"/>
    </row>
    <row r="45" spans="1:5" x14ac:dyDescent="0.2">
      <c r="A45" s="48">
        <v>4169</v>
      </c>
      <c r="B45" s="49" t="s">
        <v>334</v>
      </c>
      <c r="C45" s="52">
        <v>199.2</v>
      </c>
      <c r="D45" s="86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86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6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6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86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6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6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6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6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6"/>
      <c r="E54" s="47"/>
    </row>
    <row r="55" spans="1:5" x14ac:dyDescent="0.2">
      <c r="A55" s="48"/>
      <c r="B55" s="50"/>
      <c r="C55" s="52"/>
      <c r="D55" s="86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76285585.789999992</v>
      </c>
      <c r="D58" s="86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76285585.789999992</v>
      </c>
      <c r="D59" s="86"/>
      <c r="E59" s="47"/>
    </row>
    <row r="60" spans="1:5" x14ac:dyDescent="0.2">
      <c r="A60" s="48">
        <v>4211</v>
      </c>
      <c r="B60" s="49" t="s">
        <v>335</v>
      </c>
      <c r="C60" s="52">
        <v>52617628.469999999</v>
      </c>
      <c r="D60" s="86"/>
      <c r="E60" s="47"/>
    </row>
    <row r="61" spans="1:5" x14ac:dyDescent="0.2">
      <c r="A61" s="48">
        <v>4212</v>
      </c>
      <c r="B61" s="49" t="s">
        <v>336</v>
      </c>
      <c r="C61" s="52">
        <v>10999293.640000001</v>
      </c>
      <c r="D61" s="86"/>
      <c r="E61" s="47"/>
    </row>
    <row r="62" spans="1:5" x14ac:dyDescent="0.2">
      <c r="A62" s="48">
        <v>4213</v>
      </c>
      <c r="B62" s="49" t="s">
        <v>337</v>
      </c>
      <c r="C62" s="52">
        <v>12668663.68</v>
      </c>
      <c r="D62" s="86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6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6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6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6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6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6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6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65212829.420000002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43268077.850000001</v>
      </c>
      <c r="D99" s="53">
        <f>C99/$C$98</f>
        <v>0.66349027077684497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28657944.32</v>
      </c>
      <c r="D100" s="53">
        <f t="shared" ref="D100:D163" si="0">C100/$C$98</f>
        <v>0.43945255212636042</v>
      </c>
      <c r="E100" s="49"/>
    </row>
    <row r="101" spans="1:5" x14ac:dyDescent="0.2">
      <c r="A101" s="51">
        <v>5111</v>
      </c>
      <c r="B101" s="49" t="s">
        <v>363</v>
      </c>
      <c r="C101" s="52">
        <v>20470932.440000001</v>
      </c>
      <c r="D101" s="53">
        <f t="shared" si="0"/>
        <v>0.31390958837498023</v>
      </c>
      <c r="E101" s="49"/>
    </row>
    <row r="102" spans="1:5" x14ac:dyDescent="0.2">
      <c r="A102" s="51">
        <v>5112</v>
      </c>
      <c r="B102" s="49" t="s">
        <v>364</v>
      </c>
      <c r="C102" s="52">
        <v>1838506.59</v>
      </c>
      <c r="D102" s="53">
        <f t="shared" si="0"/>
        <v>2.8192406407628618E-2</v>
      </c>
      <c r="E102" s="49"/>
    </row>
    <row r="103" spans="1:5" x14ac:dyDescent="0.2">
      <c r="A103" s="51">
        <v>5113</v>
      </c>
      <c r="B103" s="49" t="s">
        <v>365</v>
      </c>
      <c r="C103" s="52">
        <v>5746416.4000000004</v>
      </c>
      <c r="D103" s="53">
        <f t="shared" si="0"/>
        <v>8.8117881881653842E-2</v>
      </c>
      <c r="E103" s="49"/>
    </row>
    <row r="104" spans="1:5" x14ac:dyDescent="0.2">
      <c r="A104" s="51">
        <v>5114</v>
      </c>
      <c r="B104" s="49" t="s">
        <v>366</v>
      </c>
      <c r="C104" s="52">
        <v>101943.82</v>
      </c>
      <c r="D104" s="53">
        <f t="shared" si="0"/>
        <v>1.5632479207953987E-3</v>
      </c>
      <c r="E104" s="49"/>
    </row>
    <row r="105" spans="1:5" x14ac:dyDescent="0.2">
      <c r="A105" s="51">
        <v>5115</v>
      </c>
      <c r="B105" s="49" t="s">
        <v>367</v>
      </c>
      <c r="C105" s="52">
        <v>500145.07</v>
      </c>
      <c r="D105" s="53">
        <f t="shared" si="0"/>
        <v>7.6694275413023479E-3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5718569.7699999996</v>
      </c>
      <c r="D107" s="53">
        <f t="shared" si="0"/>
        <v>8.7690870352669925E-2</v>
      </c>
      <c r="E107" s="49"/>
    </row>
    <row r="108" spans="1:5" x14ac:dyDescent="0.2">
      <c r="A108" s="51">
        <v>5121</v>
      </c>
      <c r="B108" s="49" t="s">
        <v>370</v>
      </c>
      <c r="C108" s="52">
        <v>404075.82</v>
      </c>
      <c r="D108" s="53">
        <f t="shared" si="0"/>
        <v>6.1962626617159894E-3</v>
      </c>
      <c r="E108" s="49"/>
    </row>
    <row r="109" spans="1:5" x14ac:dyDescent="0.2">
      <c r="A109" s="51">
        <v>5122</v>
      </c>
      <c r="B109" s="49" t="s">
        <v>371</v>
      </c>
      <c r="C109" s="52">
        <v>222493.36</v>
      </c>
      <c r="D109" s="53">
        <f t="shared" si="0"/>
        <v>3.4118035052127936E-3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555239.66</v>
      </c>
      <c r="D111" s="53">
        <f t="shared" si="0"/>
        <v>8.5142703504552213E-3</v>
      </c>
      <c r="E111" s="49"/>
    </row>
    <row r="112" spans="1:5" x14ac:dyDescent="0.2">
      <c r="A112" s="51">
        <v>5125</v>
      </c>
      <c r="B112" s="49" t="s">
        <v>374</v>
      </c>
      <c r="C112" s="52">
        <v>418231.12</v>
      </c>
      <c r="D112" s="53">
        <f t="shared" si="0"/>
        <v>6.4133257783741161E-3</v>
      </c>
      <c r="E112" s="49"/>
    </row>
    <row r="113" spans="1:5" x14ac:dyDescent="0.2">
      <c r="A113" s="51">
        <v>5126</v>
      </c>
      <c r="B113" s="49" t="s">
        <v>375</v>
      </c>
      <c r="C113" s="52">
        <v>3337907.41</v>
      </c>
      <c r="D113" s="53">
        <f t="shared" si="0"/>
        <v>5.1184827275356705E-2</v>
      </c>
      <c r="E113" s="49"/>
    </row>
    <row r="114" spans="1:5" x14ac:dyDescent="0.2">
      <c r="A114" s="51">
        <v>5127</v>
      </c>
      <c r="B114" s="49" t="s">
        <v>376</v>
      </c>
      <c r="C114" s="52">
        <v>238624.97</v>
      </c>
      <c r="D114" s="53">
        <f t="shared" si="0"/>
        <v>3.6591721617098942E-3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541997.43000000005</v>
      </c>
      <c r="D116" s="53">
        <f t="shared" si="0"/>
        <v>8.3112086198452208E-3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8891563.7599999998</v>
      </c>
      <c r="D117" s="53">
        <f t="shared" si="0"/>
        <v>0.13634684829781457</v>
      </c>
      <c r="E117" s="49"/>
    </row>
    <row r="118" spans="1:5" x14ac:dyDescent="0.2">
      <c r="A118" s="51">
        <v>5131</v>
      </c>
      <c r="B118" s="49" t="s">
        <v>380</v>
      </c>
      <c r="C118" s="52">
        <v>4036862.13</v>
      </c>
      <c r="D118" s="53">
        <f t="shared" si="0"/>
        <v>6.1902882698138872E-2</v>
      </c>
      <c r="E118" s="49"/>
    </row>
    <row r="119" spans="1:5" x14ac:dyDescent="0.2">
      <c r="A119" s="51">
        <v>5132</v>
      </c>
      <c r="B119" s="49" t="s">
        <v>381</v>
      </c>
      <c r="C119" s="52">
        <v>319159.78999999998</v>
      </c>
      <c r="D119" s="53">
        <f t="shared" si="0"/>
        <v>4.8941257853491859E-3</v>
      </c>
      <c r="E119" s="49"/>
    </row>
    <row r="120" spans="1:5" x14ac:dyDescent="0.2">
      <c r="A120" s="51">
        <v>5133</v>
      </c>
      <c r="B120" s="49" t="s">
        <v>382</v>
      </c>
      <c r="C120" s="52">
        <v>266168</v>
      </c>
      <c r="D120" s="53">
        <f t="shared" si="0"/>
        <v>4.0815281650449205E-3</v>
      </c>
      <c r="E120" s="49"/>
    </row>
    <row r="121" spans="1:5" x14ac:dyDescent="0.2">
      <c r="A121" s="51">
        <v>5134</v>
      </c>
      <c r="B121" s="49" t="s">
        <v>383</v>
      </c>
      <c r="C121" s="52">
        <v>119615.35</v>
      </c>
      <c r="D121" s="53">
        <f t="shared" si="0"/>
        <v>1.8342303357154351E-3</v>
      </c>
      <c r="E121" s="49"/>
    </row>
    <row r="122" spans="1:5" x14ac:dyDescent="0.2">
      <c r="A122" s="51">
        <v>5135</v>
      </c>
      <c r="B122" s="49" t="s">
        <v>384</v>
      </c>
      <c r="C122" s="52">
        <v>417371.53</v>
      </c>
      <c r="D122" s="53">
        <f t="shared" si="0"/>
        <v>6.4001444763566286E-3</v>
      </c>
      <c r="E122" s="49"/>
    </row>
    <row r="123" spans="1:5" x14ac:dyDescent="0.2">
      <c r="A123" s="51">
        <v>5136</v>
      </c>
      <c r="B123" s="49" t="s">
        <v>385</v>
      </c>
      <c r="C123" s="52">
        <v>136004.38</v>
      </c>
      <c r="D123" s="53">
        <f t="shared" si="0"/>
        <v>2.0855463749942594E-3</v>
      </c>
      <c r="E123" s="49"/>
    </row>
    <row r="124" spans="1:5" x14ac:dyDescent="0.2">
      <c r="A124" s="51">
        <v>5137</v>
      </c>
      <c r="B124" s="49" t="s">
        <v>386</v>
      </c>
      <c r="C124" s="52">
        <v>148610.54999999999</v>
      </c>
      <c r="D124" s="53">
        <f t="shared" si="0"/>
        <v>2.2788545033505768E-3</v>
      </c>
      <c r="E124" s="49"/>
    </row>
    <row r="125" spans="1:5" x14ac:dyDescent="0.2">
      <c r="A125" s="51">
        <v>5138</v>
      </c>
      <c r="B125" s="49" t="s">
        <v>387</v>
      </c>
      <c r="C125" s="52">
        <v>2999346.95</v>
      </c>
      <c r="D125" s="53">
        <f t="shared" si="0"/>
        <v>4.5993203740369158E-2</v>
      </c>
      <c r="E125" s="49"/>
    </row>
    <row r="126" spans="1:5" x14ac:dyDescent="0.2">
      <c r="A126" s="51">
        <v>5139</v>
      </c>
      <c r="B126" s="49" t="s">
        <v>388</v>
      </c>
      <c r="C126" s="52">
        <v>448425.08</v>
      </c>
      <c r="D126" s="53">
        <f t="shared" si="0"/>
        <v>6.8763322184955426E-3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16621950.439999999</v>
      </c>
      <c r="D127" s="53">
        <f t="shared" si="0"/>
        <v>0.25488773586171443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7737466.1799999997</v>
      </c>
      <c r="D131" s="53">
        <f t="shared" si="0"/>
        <v>0.11864944749087993</v>
      </c>
      <c r="E131" s="49"/>
    </row>
    <row r="132" spans="1:5" x14ac:dyDescent="0.2">
      <c r="A132" s="51">
        <v>5221</v>
      </c>
      <c r="B132" s="49" t="s">
        <v>394</v>
      </c>
      <c r="C132" s="52">
        <v>7737466.1799999997</v>
      </c>
      <c r="D132" s="53">
        <f t="shared" si="0"/>
        <v>0.11864944749087993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2061415</v>
      </c>
      <c r="D134" s="53">
        <f t="shared" si="0"/>
        <v>3.16105744580343E-2</v>
      </c>
      <c r="E134" s="49"/>
    </row>
    <row r="135" spans="1:5" x14ac:dyDescent="0.2">
      <c r="A135" s="51">
        <v>5231</v>
      </c>
      <c r="B135" s="49" t="s">
        <v>396</v>
      </c>
      <c r="C135" s="52">
        <v>2061415</v>
      </c>
      <c r="D135" s="53">
        <f t="shared" si="0"/>
        <v>3.16105744580343E-2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6823069.2599999998</v>
      </c>
      <c r="D137" s="53">
        <f t="shared" si="0"/>
        <v>0.10462771391280019</v>
      </c>
      <c r="E137" s="49"/>
    </row>
    <row r="138" spans="1:5" x14ac:dyDescent="0.2">
      <c r="A138" s="51">
        <v>5241</v>
      </c>
      <c r="B138" s="49" t="s">
        <v>398</v>
      </c>
      <c r="C138" s="52">
        <v>6702069.2599999998</v>
      </c>
      <c r="D138" s="53">
        <f t="shared" si="0"/>
        <v>0.10277225079187492</v>
      </c>
      <c r="E138" s="49"/>
    </row>
    <row r="139" spans="1:5" x14ac:dyDescent="0.2">
      <c r="A139" s="51">
        <v>5242</v>
      </c>
      <c r="B139" s="49" t="s">
        <v>399</v>
      </c>
      <c r="C139" s="52">
        <v>121000</v>
      </c>
      <c r="D139" s="53">
        <f t="shared" si="0"/>
        <v>1.8554631209252628E-3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1316469.5299999998</v>
      </c>
      <c r="D185" s="53">
        <f t="shared" si="1"/>
        <v>2.0187278204436474E-2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1316469.5299999998</v>
      </c>
      <c r="D186" s="53">
        <f t="shared" si="1"/>
        <v>2.0187278204436474E-2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432824.99</v>
      </c>
      <c r="D189" s="53">
        <f t="shared" si="1"/>
        <v>6.6371141054532698E-3</v>
      </c>
      <c r="E189" s="49"/>
    </row>
    <row r="190" spans="1:5" x14ac:dyDescent="0.2">
      <c r="A190" s="51">
        <v>5514</v>
      </c>
      <c r="B190" s="49" t="s">
        <v>445</v>
      </c>
      <c r="C190" s="52">
        <v>65958.97</v>
      </c>
      <c r="D190" s="53">
        <f t="shared" si="1"/>
        <v>1.0114416225555025E-3</v>
      </c>
      <c r="E190" s="49"/>
    </row>
    <row r="191" spans="1:5" x14ac:dyDescent="0.2">
      <c r="A191" s="51">
        <v>5515</v>
      </c>
      <c r="B191" s="49" t="s">
        <v>446</v>
      </c>
      <c r="C191" s="52">
        <v>817685.57</v>
      </c>
      <c r="D191" s="53">
        <f t="shared" si="1"/>
        <v>1.2538722476427705E-2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4006331.6</v>
      </c>
      <c r="D218" s="53">
        <f t="shared" si="1"/>
        <v>6.1434715157004147E-2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4006331.6</v>
      </c>
      <c r="D219" s="53">
        <f t="shared" si="1"/>
        <v>6.1434715157004147E-2</v>
      </c>
      <c r="E219" s="49"/>
    </row>
    <row r="220" spans="1:5" x14ac:dyDescent="0.2">
      <c r="A220" s="51">
        <v>5611</v>
      </c>
      <c r="B220" s="49" t="s">
        <v>468</v>
      </c>
      <c r="C220" s="52">
        <v>4006331.6</v>
      </c>
      <c r="D220" s="53">
        <f t="shared" si="1"/>
        <v>6.1434715157004147E-2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2"/>
    </row>
    <row r="2" spans="1:2" ht="15" customHeight="1" x14ac:dyDescent="0.2">
      <c r="A2" s="89" t="s">
        <v>190</v>
      </c>
      <c r="B2" s="90" t="s">
        <v>50</v>
      </c>
    </row>
    <row r="3" spans="1:2" x14ac:dyDescent="0.2">
      <c r="A3" s="13"/>
      <c r="B3" s="103"/>
    </row>
    <row r="4" spans="1:2" ht="14.1" customHeight="1" x14ac:dyDescent="0.2">
      <c r="A4" s="104" t="s">
        <v>577</v>
      </c>
      <c r="B4" s="94" t="s">
        <v>78</v>
      </c>
    </row>
    <row r="5" spans="1:2" ht="14.1" customHeight="1" x14ac:dyDescent="0.2">
      <c r="A5" s="95"/>
      <c r="B5" s="94" t="s">
        <v>51</v>
      </c>
    </row>
    <row r="6" spans="1:2" ht="14.1" customHeight="1" x14ac:dyDescent="0.2">
      <c r="A6" s="95"/>
      <c r="B6" s="94" t="s">
        <v>148</v>
      </c>
    </row>
    <row r="7" spans="1:2" ht="14.1" customHeight="1" x14ac:dyDescent="0.2">
      <c r="A7" s="95"/>
      <c r="B7" s="94" t="s">
        <v>63</v>
      </c>
    </row>
    <row r="8" spans="1:2" x14ac:dyDescent="0.2">
      <c r="A8" s="95"/>
    </row>
    <row r="9" spans="1:2" x14ac:dyDescent="0.2">
      <c r="A9" s="104" t="s">
        <v>578</v>
      </c>
      <c r="B9" s="96" t="s">
        <v>150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x14ac:dyDescent="0.2">
      <c r="A12" s="104" t="s">
        <v>580</v>
      </c>
      <c r="B12" s="96" t="s">
        <v>150</v>
      </c>
    </row>
    <row r="13" spans="1:2" ht="22.5" x14ac:dyDescent="0.2">
      <c r="A13" s="95"/>
      <c r="B13" s="96" t="s">
        <v>70</v>
      </c>
    </row>
    <row r="14" spans="1:2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581</v>
      </c>
      <c r="B17" s="98" t="s">
        <v>71</v>
      </c>
    </row>
    <row r="18" spans="1:2" ht="15" customHeight="1" x14ac:dyDescent="0.2">
      <c r="A18" s="13"/>
      <c r="B18" s="98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0" workbookViewId="0">
      <selection activeCell="B36" sqref="B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3" t="s">
        <v>672</v>
      </c>
      <c r="B1" s="153"/>
      <c r="C1" s="153"/>
      <c r="D1" s="27" t="s">
        <v>617</v>
      </c>
      <c r="E1" s="28">
        <v>2019</v>
      </c>
    </row>
    <row r="2" spans="1:5" ht="18.95" customHeight="1" x14ac:dyDescent="0.2">
      <c r="A2" s="153" t="s">
        <v>623</v>
      </c>
      <c r="B2" s="153"/>
      <c r="C2" s="153"/>
      <c r="D2" s="27" t="s">
        <v>618</v>
      </c>
      <c r="E2" s="28" t="s">
        <v>620</v>
      </c>
    </row>
    <row r="3" spans="1:5" ht="18.95" customHeight="1" x14ac:dyDescent="0.2">
      <c r="A3" s="153" t="s">
        <v>673</v>
      </c>
      <c r="B3" s="153"/>
      <c r="C3" s="153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-180000</v>
      </c>
    </row>
    <row r="9" spans="1:5" x14ac:dyDescent="0.2">
      <c r="A9" s="33">
        <v>3120</v>
      </c>
      <c r="B9" s="29" t="s">
        <v>469</v>
      </c>
      <c r="C9" s="34">
        <v>913305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14151790.359999999</v>
      </c>
    </row>
    <row r="15" spans="1:5" x14ac:dyDescent="0.2">
      <c r="A15" s="33">
        <v>3220</v>
      </c>
      <c r="B15" s="29" t="s">
        <v>473</v>
      </c>
      <c r="C15" s="34">
        <v>53631536.710000001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190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04" t="s">
        <v>25</v>
      </c>
      <c r="B5" s="94" t="s">
        <v>51</v>
      </c>
    </row>
    <row r="6" spans="1:2" ht="15" customHeight="1" x14ac:dyDescent="0.2">
      <c r="B6" s="94" t="s">
        <v>175</v>
      </c>
    </row>
    <row r="7" spans="1:2" ht="15" customHeight="1" x14ac:dyDescent="0.2">
      <c r="B7" s="94" t="s">
        <v>73</v>
      </c>
    </row>
    <row r="8" spans="1:2" ht="15" customHeight="1" x14ac:dyDescent="0.2">
      <c r="B8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topLeftCell="A97" workbookViewId="0">
      <selection activeCell="B131" sqref="B13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3" t="s">
        <v>672</v>
      </c>
      <c r="B1" s="153"/>
      <c r="C1" s="153"/>
      <c r="D1" s="27" t="s">
        <v>617</v>
      </c>
      <c r="E1" s="28">
        <v>2019</v>
      </c>
    </row>
    <row r="2" spans="1:5" s="35" customFormat="1" ht="18.95" customHeight="1" x14ac:dyDescent="0.25">
      <c r="A2" s="153" t="s">
        <v>624</v>
      </c>
      <c r="B2" s="153"/>
      <c r="C2" s="153"/>
      <c r="D2" s="27" t="s">
        <v>618</v>
      </c>
      <c r="E2" s="28" t="s">
        <v>620</v>
      </c>
    </row>
    <row r="3" spans="1:5" s="35" customFormat="1" ht="18.95" customHeight="1" x14ac:dyDescent="0.25">
      <c r="A3" s="153" t="s">
        <v>673</v>
      </c>
      <c r="B3" s="153"/>
      <c r="C3" s="153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1">
        <v>2019</v>
      </c>
      <c r="D7" s="121">
        <v>2018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6551136.0199999996</v>
      </c>
      <c r="D9" s="34">
        <v>2568500.19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591729.67000000004</v>
      </c>
      <c r="D11" s="34">
        <v>4539887.37</v>
      </c>
    </row>
    <row r="12" spans="1:5" x14ac:dyDescent="0.2">
      <c r="A12" s="33">
        <v>1115</v>
      </c>
      <c r="B12" s="29" t="s">
        <v>198</v>
      </c>
      <c r="C12" s="34">
        <v>14305509.119999999</v>
      </c>
      <c r="D12" s="34">
        <v>15705758.380000001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2">
        <f>SUM(C8:C14)</f>
        <v>21448374.809999999</v>
      </c>
      <c r="D15" s="122">
        <f>SUM(D8:D14)</f>
        <v>22814145.940000001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0" t="s">
        <v>660</v>
      </c>
      <c r="D19" s="130" t="s">
        <v>181</v>
      </c>
    </row>
    <row r="20" spans="1:4" x14ac:dyDescent="0.2">
      <c r="A20" s="41">
        <v>1230</v>
      </c>
      <c r="B20" s="42" t="s">
        <v>230</v>
      </c>
      <c r="C20" s="122">
        <f>SUM(C21:C27)</f>
        <v>24229912.550000001</v>
      </c>
      <c r="D20" s="122">
        <f>SUM(D21:D27)</f>
        <v>4510764.12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19719148.43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4510764.12</v>
      </c>
      <c r="D26" s="34">
        <v>4510764.12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2">
        <f>SUM(C29:C36)</f>
        <v>262162.48</v>
      </c>
      <c r="D28" s="122">
        <f>SUM(D29:D36)</f>
        <v>262162.48</v>
      </c>
    </row>
    <row r="29" spans="1:4" x14ac:dyDescent="0.2">
      <c r="A29" s="33">
        <v>1241</v>
      </c>
      <c r="B29" s="29" t="s">
        <v>239</v>
      </c>
      <c r="C29" s="34">
        <v>142158.99</v>
      </c>
      <c r="D29" s="34">
        <v>142158.99</v>
      </c>
    </row>
    <row r="30" spans="1:4" x14ac:dyDescent="0.2">
      <c r="A30" s="33">
        <v>1242</v>
      </c>
      <c r="B30" s="29" t="s">
        <v>240</v>
      </c>
      <c r="C30" s="34">
        <v>3998</v>
      </c>
      <c r="D30" s="34">
        <v>3998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116005.49</v>
      </c>
      <c r="D34" s="34">
        <v>116005.49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2">
        <f>SUM(C38:C42)</f>
        <v>0</v>
      </c>
      <c r="D37" s="122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3" t="s">
        <v>640</v>
      </c>
      <c r="C43" s="122">
        <f>C20+C28+C37</f>
        <v>24492075.030000001</v>
      </c>
      <c r="D43" s="122">
        <f>D20+D28+D37</f>
        <v>4772926.5999999996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1">
        <v>2019</v>
      </c>
      <c r="D46" s="121">
        <v>2018</v>
      </c>
      <c r="E46" s="32"/>
    </row>
    <row r="47" spans="1:5" x14ac:dyDescent="0.2">
      <c r="A47" s="41">
        <v>3210</v>
      </c>
      <c r="B47" s="42" t="s">
        <v>641</v>
      </c>
      <c r="C47" s="122">
        <v>14151790.359999999</v>
      </c>
      <c r="D47" s="122">
        <v>-1462243.18</v>
      </c>
    </row>
    <row r="48" spans="1:5" x14ac:dyDescent="0.2">
      <c r="A48" s="33"/>
      <c r="B48" s="123" t="s">
        <v>629</v>
      </c>
      <c r="C48" s="122">
        <f>C51+C63+C95+C98+C49</f>
        <v>5341271.74</v>
      </c>
      <c r="D48" s="122">
        <f>D51+D63+D95+D98+D49</f>
        <v>-184055.02</v>
      </c>
    </row>
    <row r="49" spans="1:4" x14ac:dyDescent="0.2">
      <c r="A49" s="137">
        <v>5100</v>
      </c>
      <c r="B49" s="138" t="s">
        <v>361</v>
      </c>
      <c r="C49" s="139">
        <f>SUM(C50:C50)</f>
        <v>0</v>
      </c>
      <c r="D49" s="139">
        <f>SUM(D50:D50)</f>
        <v>0</v>
      </c>
    </row>
    <row r="50" spans="1:4" x14ac:dyDescent="0.2">
      <c r="A50" s="140">
        <v>5130</v>
      </c>
      <c r="B50" s="141" t="s">
        <v>662</v>
      </c>
      <c r="C50" s="142">
        <v>0</v>
      </c>
      <c r="D50" s="142">
        <v>0</v>
      </c>
    </row>
    <row r="51" spans="1:4" x14ac:dyDescent="0.2">
      <c r="A51" s="41">
        <v>5400</v>
      </c>
      <c r="B51" s="42" t="s">
        <v>426</v>
      </c>
      <c r="C51" s="122">
        <f>C52+C54+C56+C58+C60</f>
        <v>0</v>
      </c>
      <c r="D51" s="122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2">
        <f>C64+C73+C76+C82+C84+C86</f>
        <v>1316469.5299999998</v>
      </c>
      <c r="D63" s="122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1316469.5299999998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432824.99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65958.97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817685.57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2">
        <f>C96</f>
        <v>4006331.6</v>
      </c>
      <c r="D95" s="122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4006331.6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4006331.6</v>
      </c>
      <c r="D97" s="34">
        <v>0</v>
      </c>
    </row>
    <row r="98" spans="1:4" x14ac:dyDescent="0.2">
      <c r="A98" s="41">
        <v>2110</v>
      </c>
      <c r="B98" s="126" t="s">
        <v>642</v>
      </c>
      <c r="C98" s="122">
        <f>SUM(C99:C103)</f>
        <v>18470.61</v>
      </c>
      <c r="D98" s="122">
        <f>SUM(D99:D103)</f>
        <v>-184055.02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12817.71</v>
      </c>
      <c r="D100" s="34">
        <v>-227800.02</v>
      </c>
    </row>
    <row r="101" spans="1:4" x14ac:dyDescent="0.2">
      <c r="A101" s="33">
        <v>2112</v>
      </c>
      <c r="B101" s="29" t="s">
        <v>645</v>
      </c>
      <c r="C101" s="34">
        <v>5652.9</v>
      </c>
      <c r="D101" s="34">
        <v>43745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3" t="s">
        <v>648</v>
      </c>
      <c r="C104" s="122">
        <f>+C105</f>
        <v>0</v>
      </c>
      <c r="D104" s="122">
        <f>+D105</f>
        <v>0</v>
      </c>
    </row>
    <row r="105" spans="1:4" x14ac:dyDescent="0.2">
      <c r="A105" s="137">
        <v>3100</v>
      </c>
      <c r="B105" s="143" t="s">
        <v>663</v>
      </c>
      <c r="C105" s="144">
        <f>SUM(C106:C109)</f>
        <v>0</v>
      </c>
      <c r="D105" s="144">
        <f>SUM(D106:D109)</f>
        <v>0</v>
      </c>
    </row>
    <row r="106" spans="1:4" x14ac:dyDescent="0.2">
      <c r="A106" s="140"/>
      <c r="B106" s="145" t="s">
        <v>664</v>
      </c>
      <c r="C106" s="146">
        <v>0</v>
      </c>
      <c r="D106" s="146">
        <v>0</v>
      </c>
    </row>
    <row r="107" spans="1:4" x14ac:dyDescent="0.2">
      <c r="A107" s="140"/>
      <c r="B107" s="145" t="s">
        <v>665</v>
      </c>
      <c r="C107" s="146">
        <v>0</v>
      </c>
      <c r="D107" s="146">
        <v>0</v>
      </c>
    </row>
    <row r="108" spans="1:4" x14ac:dyDescent="0.2">
      <c r="A108" s="140"/>
      <c r="B108" s="145" t="s">
        <v>666</v>
      </c>
      <c r="C108" s="146">
        <v>0</v>
      </c>
      <c r="D108" s="146">
        <v>0</v>
      </c>
    </row>
    <row r="109" spans="1:4" x14ac:dyDescent="0.2">
      <c r="A109" s="140"/>
      <c r="B109" s="145" t="s">
        <v>667</v>
      </c>
      <c r="C109" s="146">
        <v>0</v>
      </c>
      <c r="D109" s="146">
        <v>0</v>
      </c>
    </row>
    <row r="110" spans="1:4" x14ac:dyDescent="0.2">
      <c r="A110" s="140"/>
      <c r="B110" s="147" t="s">
        <v>668</v>
      </c>
      <c r="C110" s="139">
        <f>+C111</f>
        <v>0</v>
      </c>
      <c r="D110" s="139">
        <f>+D111</f>
        <v>0</v>
      </c>
    </row>
    <row r="111" spans="1:4" x14ac:dyDescent="0.2">
      <c r="A111" s="137">
        <v>1270</v>
      </c>
      <c r="B111" s="138" t="s">
        <v>254</v>
      </c>
      <c r="C111" s="144">
        <f>+C112</f>
        <v>0</v>
      </c>
      <c r="D111" s="144">
        <f>+D112</f>
        <v>0</v>
      </c>
    </row>
    <row r="112" spans="1:4" x14ac:dyDescent="0.2">
      <c r="A112" s="140">
        <v>1273</v>
      </c>
      <c r="B112" s="141" t="s">
        <v>669</v>
      </c>
      <c r="C112" s="146">
        <v>0</v>
      </c>
      <c r="D112" s="146">
        <v>0</v>
      </c>
    </row>
    <row r="113" spans="1:4" x14ac:dyDescent="0.2">
      <c r="A113" s="140"/>
      <c r="B113" s="147" t="s">
        <v>670</v>
      </c>
      <c r="C113" s="139">
        <f>+C114+C116</f>
        <v>0</v>
      </c>
      <c r="D113" s="139">
        <f>+D114+D116</f>
        <v>0</v>
      </c>
    </row>
    <row r="114" spans="1:4" x14ac:dyDescent="0.2">
      <c r="A114" s="137">
        <v>4300</v>
      </c>
      <c r="B114" s="143" t="s">
        <v>671</v>
      </c>
      <c r="C114" s="144">
        <f>+C115</f>
        <v>0</v>
      </c>
      <c r="D114" s="148">
        <f>+D115</f>
        <v>0</v>
      </c>
    </row>
    <row r="115" spans="1:4" x14ac:dyDescent="0.2">
      <c r="A115" s="140">
        <v>4399</v>
      </c>
      <c r="B115" s="145" t="s">
        <v>354</v>
      </c>
      <c r="C115" s="146">
        <v>0</v>
      </c>
      <c r="D115" s="146">
        <v>0</v>
      </c>
    </row>
    <row r="116" spans="1:4" x14ac:dyDescent="0.2">
      <c r="A116" s="41">
        <v>1120</v>
      </c>
      <c r="B116" s="126" t="s">
        <v>649</v>
      </c>
      <c r="C116" s="122">
        <f>SUM(C117:C125)</f>
        <v>0</v>
      </c>
      <c r="D116" s="122">
        <f>SUM(D117:D125)</f>
        <v>0</v>
      </c>
    </row>
    <row r="117" spans="1:4" x14ac:dyDescent="0.2">
      <c r="A117" s="33">
        <v>1124</v>
      </c>
      <c r="B117" s="127" t="s">
        <v>650</v>
      </c>
      <c r="C117" s="128">
        <v>0</v>
      </c>
      <c r="D117" s="34">
        <v>0</v>
      </c>
    </row>
    <row r="118" spans="1:4" x14ac:dyDescent="0.2">
      <c r="A118" s="33">
        <v>1124</v>
      </c>
      <c r="B118" s="127" t="s">
        <v>651</v>
      </c>
      <c r="C118" s="128">
        <v>0</v>
      </c>
      <c r="D118" s="34">
        <v>0</v>
      </c>
    </row>
    <row r="119" spans="1:4" x14ac:dyDescent="0.2">
      <c r="A119" s="33">
        <v>1124</v>
      </c>
      <c r="B119" s="127" t="s">
        <v>652</v>
      </c>
      <c r="C119" s="128">
        <v>0</v>
      </c>
      <c r="D119" s="34">
        <v>0</v>
      </c>
    </row>
    <row r="120" spans="1:4" x14ac:dyDescent="0.2">
      <c r="A120" s="33">
        <v>1124</v>
      </c>
      <c r="B120" s="127" t="s">
        <v>653</v>
      </c>
      <c r="C120" s="128">
        <v>0</v>
      </c>
      <c r="D120" s="34">
        <v>0</v>
      </c>
    </row>
    <row r="121" spans="1:4" x14ac:dyDescent="0.2">
      <c r="A121" s="33">
        <v>1124</v>
      </c>
      <c r="B121" s="127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7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7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7" t="s">
        <v>657</v>
      </c>
      <c r="C124" s="128">
        <v>0</v>
      </c>
      <c r="D124" s="34">
        <v>0</v>
      </c>
    </row>
    <row r="125" spans="1:4" x14ac:dyDescent="0.2">
      <c r="A125" s="33">
        <v>1122</v>
      </c>
      <c r="B125" s="127" t="s">
        <v>658</v>
      </c>
      <c r="C125" s="34">
        <v>0</v>
      </c>
      <c r="D125" s="34">
        <v>0</v>
      </c>
    </row>
    <row r="126" spans="1:4" x14ac:dyDescent="0.2">
      <c r="A126" s="33"/>
      <c r="B126" s="129" t="s">
        <v>659</v>
      </c>
      <c r="C126" s="122">
        <f>C47+C48+C104-C110-C113</f>
        <v>19493062.100000001</v>
      </c>
      <c r="D126" s="122">
        <f>D47+D48+D104-D110-D113</f>
        <v>-1646298.2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190</v>
      </c>
      <c r="B2" s="90" t="s">
        <v>50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78</v>
      </c>
    </row>
    <row r="5" spans="1:2" ht="14.1" customHeight="1" x14ac:dyDescent="0.2">
      <c r="B5" s="94" t="s">
        <v>51</v>
      </c>
    </row>
    <row r="6" spans="1:2" ht="14.1" customHeight="1" x14ac:dyDescent="0.2">
      <c r="B6" s="94" t="s">
        <v>151</v>
      </c>
    </row>
    <row r="7" spans="1:2" ht="14.1" customHeight="1" x14ac:dyDescent="0.2">
      <c r="B7" s="94" t="s">
        <v>152</v>
      </c>
    </row>
    <row r="8" spans="1:2" ht="14.1" customHeight="1" x14ac:dyDescent="0.2"/>
    <row r="9" spans="1:2" x14ac:dyDescent="0.2">
      <c r="A9" s="104" t="s">
        <v>29</v>
      </c>
      <c r="B9" s="96" t="s">
        <v>597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195</v>
      </c>
    </row>
    <row r="12" spans="1:2" ht="15" customHeight="1" x14ac:dyDescent="0.2"/>
    <row r="13" spans="1:2" x14ac:dyDescent="0.2">
      <c r="A13" s="104" t="s">
        <v>76</v>
      </c>
      <c r="B13" s="94" t="s">
        <v>598</v>
      </c>
    </row>
    <row r="14" spans="1:2" ht="15" customHeight="1" x14ac:dyDescent="0.2">
      <c r="B14" s="94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2022-11-10T18:21:59Z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