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Nueva carpeta\DISCIPLINA FINANCIERA\"/>
    </mc:Choice>
  </mc:AlternateContent>
  <xr:revisionPtr revIDLastSave="0" documentId="13_ncr:1_{0CDDF603-DC75-4ECF-B8D1-018F0E9FC4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6A" sheetId="6" r:id="rId1"/>
  </sheets>
  <externalReferences>
    <externalReference r:id="rId2"/>
  </externalReferences>
  <definedNames>
    <definedName name="_xlnm.Print_Area" localSheetId="0">F6A!$A$1:$G$176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6" i="6" l="1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D150" i="6"/>
  <c r="G150" i="6" s="1"/>
  <c r="F149" i="6"/>
  <c r="E149" i="6"/>
  <c r="C149" i="6"/>
  <c r="B149" i="6"/>
  <c r="D148" i="6"/>
  <c r="G148" i="6" s="1"/>
  <c r="D147" i="6"/>
  <c r="G147" i="6" s="1"/>
  <c r="D146" i="6"/>
  <c r="G146" i="6" s="1"/>
  <c r="F145" i="6"/>
  <c r="E145" i="6"/>
  <c r="C145" i="6"/>
  <c r="B145" i="6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D137" i="6"/>
  <c r="G137" i="6" s="1"/>
  <c r="F136" i="6"/>
  <c r="E136" i="6"/>
  <c r="C136" i="6"/>
  <c r="B136" i="6"/>
  <c r="D135" i="6"/>
  <c r="G135" i="6" s="1"/>
  <c r="D134" i="6"/>
  <c r="G134" i="6" s="1"/>
  <c r="C133" i="6"/>
  <c r="D133" i="6" s="1"/>
  <c r="F132" i="6"/>
  <c r="E132" i="6"/>
  <c r="B132" i="6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D123" i="6"/>
  <c r="G123" i="6" s="1"/>
  <c r="F122" i="6"/>
  <c r="E122" i="6"/>
  <c r="C122" i="6"/>
  <c r="B122" i="6"/>
  <c r="D121" i="6"/>
  <c r="G121" i="6" s="1"/>
  <c r="D120" i="6"/>
  <c r="G120" i="6" s="1"/>
  <c r="D119" i="6"/>
  <c r="G119" i="6" s="1"/>
  <c r="D118" i="6"/>
  <c r="G118" i="6" s="1"/>
  <c r="D117" i="6"/>
  <c r="G117" i="6" s="1"/>
  <c r="C116" i="6"/>
  <c r="D116" i="6" s="1"/>
  <c r="G116" i="6" s="1"/>
  <c r="D115" i="6"/>
  <c r="G115" i="6" s="1"/>
  <c r="D114" i="6"/>
  <c r="G114" i="6" s="1"/>
  <c r="D113" i="6"/>
  <c r="G113" i="6" s="1"/>
  <c r="F112" i="6"/>
  <c r="E112" i="6"/>
  <c r="B112" i="6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D103" i="6"/>
  <c r="G103" i="6" s="1"/>
  <c r="F102" i="6"/>
  <c r="E102" i="6"/>
  <c r="C102" i="6"/>
  <c r="B102" i="6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D93" i="6"/>
  <c r="G93" i="6" s="1"/>
  <c r="F92" i="6"/>
  <c r="E92" i="6"/>
  <c r="C92" i="6"/>
  <c r="B92" i="6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D85" i="6"/>
  <c r="G85" i="6" s="1"/>
  <c r="F84" i="6"/>
  <c r="E84" i="6"/>
  <c r="C84" i="6"/>
  <c r="B84" i="6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D75" i="6"/>
  <c r="G75" i="6" s="1"/>
  <c r="F74" i="6"/>
  <c r="E74" i="6"/>
  <c r="C74" i="6"/>
  <c r="B74" i="6"/>
  <c r="D73" i="6"/>
  <c r="G73" i="6" s="1"/>
  <c r="D72" i="6"/>
  <c r="D71" i="6"/>
  <c r="G71" i="6" s="1"/>
  <c r="F70" i="6"/>
  <c r="E70" i="6"/>
  <c r="C70" i="6"/>
  <c r="B70" i="6"/>
  <c r="D69" i="6"/>
  <c r="G69" i="6" s="1"/>
  <c r="D68" i="6"/>
  <c r="G68" i="6" s="1"/>
  <c r="D67" i="6"/>
  <c r="G67" i="6" s="1"/>
  <c r="D66" i="6"/>
  <c r="G66" i="6" s="1"/>
  <c r="D65" i="6"/>
  <c r="G65" i="6" s="1"/>
  <c r="D64" i="6"/>
  <c r="G64" i="6" s="1"/>
  <c r="D63" i="6"/>
  <c r="G63" i="6" s="1"/>
  <c r="D62" i="6"/>
  <c r="F61" i="6"/>
  <c r="E61" i="6"/>
  <c r="C61" i="6"/>
  <c r="B61" i="6"/>
  <c r="D60" i="6"/>
  <c r="G60" i="6" s="1"/>
  <c r="D59" i="6"/>
  <c r="G59" i="6" s="1"/>
  <c r="C58" i="6"/>
  <c r="C57" i="6" s="1"/>
  <c r="F57" i="6"/>
  <c r="E57" i="6"/>
  <c r="B57" i="6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D48" i="6"/>
  <c r="G48" i="6" s="1"/>
  <c r="F47" i="6"/>
  <c r="E47" i="6"/>
  <c r="C47" i="6"/>
  <c r="B47" i="6"/>
  <c r="D46" i="6"/>
  <c r="G46" i="6" s="1"/>
  <c r="D45" i="6"/>
  <c r="G45" i="6" s="1"/>
  <c r="D44" i="6"/>
  <c r="G44" i="6" s="1"/>
  <c r="D43" i="6"/>
  <c r="G43" i="6" s="1"/>
  <c r="D42" i="6"/>
  <c r="G42" i="6" s="1"/>
  <c r="C41" i="6"/>
  <c r="C37" i="6" s="1"/>
  <c r="D40" i="6"/>
  <c r="G40" i="6" s="1"/>
  <c r="D39" i="6"/>
  <c r="G39" i="6" s="1"/>
  <c r="D38" i="6"/>
  <c r="G38" i="6" s="1"/>
  <c r="F37" i="6"/>
  <c r="E37" i="6"/>
  <c r="B37" i="6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D28" i="6"/>
  <c r="G28" i="6" s="1"/>
  <c r="F27" i="6"/>
  <c r="E27" i="6"/>
  <c r="C27" i="6"/>
  <c r="B27" i="6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D18" i="6"/>
  <c r="G18" i="6" s="1"/>
  <c r="F17" i="6"/>
  <c r="E17" i="6"/>
  <c r="C17" i="6"/>
  <c r="B17" i="6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D10" i="6"/>
  <c r="G10" i="6" s="1"/>
  <c r="F9" i="6"/>
  <c r="E9" i="6"/>
  <c r="C9" i="6"/>
  <c r="B9" i="6"/>
  <c r="A4" i="6"/>
  <c r="A1" i="6"/>
  <c r="C112" i="6" l="1"/>
  <c r="B83" i="6"/>
  <c r="C132" i="6"/>
  <c r="D61" i="6"/>
  <c r="D84" i="6"/>
  <c r="F83" i="6"/>
  <c r="D58" i="6"/>
  <c r="D57" i="6" s="1"/>
  <c r="D145" i="6"/>
  <c r="D47" i="6"/>
  <c r="D102" i="6"/>
  <c r="B8" i="6"/>
  <c r="D70" i="6"/>
  <c r="G92" i="6"/>
  <c r="G112" i="6"/>
  <c r="D122" i="6"/>
  <c r="E8" i="6"/>
  <c r="F8" i="6"/>
  <c r="D27" i="6"/>
  <c r="E83" i="6"/>
  <c r="C8" i="6"/>
  <c r="D92" i="6"/>
  <c r="D112" i="6"/>
  <c r="G74" i="6"/>
  <c r="G145" i="6"/>
  <c r="G102" i="6"/>
  <c r="G136" i="6"/>
  <c r="G133" i="6"/>
  <c r="G132" i="6" s="1"/>
  <c r="D132" i="6"/>
  <c r="G17" i="6"/>
  <c r="G84" i="6"/>
  <c r="G149" i="6"/>
  <c r="G9" i="6"/>
  <c r="G122" i="6"/>
  <c r="G29" i="6"/>
  <c r="G27" i="6" s="1"/>
  <c r="D41" i="6"/>
  <c r="G41" i="6" s="1"/>
  <c r="G37" i="6" s="1"/>
  <c r="G58" i="6"/>
  <c r="G57" i="6" s="1"/>
  <c r="G62" i="6"/>
  <c r="G61" i="6" s="1"/>
  <c r="G72" i="6"/>
  <c r="G70" i="6" s="1"/>
  <c r="D9" i="6"/>
  <c r="D17" i="6"/>
  <c r="G49" i="6"/>
  <c r="G47" i="6" s="1"/>
  <c r="D74" i="6"/>
  <c r="D136" i="6"/>
  <c r="D149" i="6"/>
  <c r="F158" i="6" l="1"/>
  <c r="C83" i="6"/>
  <c r="B158" i="6"/>
  <c r="C158" i="6"/>
  <c r="E158" i="6"/>
  <c r="D83" i="6"/>
  <c r="G83" i="6"/>
  <c r="D37" i="6"/>
  <c r="D8" i="6" s="1"/>
  <c r="G8" i="6"/>
  <c r="D158" i="6" l="1"/>
  <c r="G158" i="6"/>
</calcChain>
</file>

<file path=xl/sharedStrings.xml><?xml version="1.0" encoding="utf-8"?>
<sst xmlns="http://schemas.openxmlformats.org/spreadsheetml/2006/main" count="161" uniqueCount="88">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</sst>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0" fillId="3" borderId="6" xfId="0" applyFill="1" applyBorder="1" applyAlignment="1">
      <alignment horizontal="left" indent="9"/>
    </xf>
    <xf numFmtId="0" fontId="0" fillId="3" borderId="6" xfId="0" applyFill="1" applyBorder="1" applyAlignment="1">
      <alignment horizontal="left" indent="3"/>
    </xf>
    <xf numFmtId="0" fontId="1" fillId="3" borderId="6" xfId="0" applyFont="1" applyFill="1" applyBorder="1" applyAlignment="1">
      <alignment horizontal="left" indent="3"/>
    </xf>
    <xf numFmtId="0" fontId="1" fillId="3" borderId="5" xfId="0" applyFont="1" applyFill="1" applyBorder="1" applyAlignment="1">
      <alignment horizontal="left" vertical="center" indent="3"/>
    </xf>
    <xf numFmtId="0" fontId="0" fillId="3" borderId="6" xfId="0" applyFill="1" applyBorder="1" applyAlignment="1">
      <alignment horizontal="left" vertical="center" indent="6"/>
    </xf>
    <xf numFmtId="0" fontId="0" fillId="3" borderId="6" xfId="0" applyFill="1" applyBorder="1" applyAlignment="1">
      <alignment horizontal="left" vertical="center" indent="9"/>
    </xf>
    <xf numFmtId="0" fontId="0" fillId="3" borderId="6" xfId="0" applyFill="1" applyBorder="1" applyAlignment="1">
      <alignment horizontal="left" vertical="center" indent="3"/>
    </xf>
    <xf numFmtId="0" fontId="1" fillId="3" borderId="6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Border="1"/>
    <xf numFmtId="43" fontId="1" fillId="3" borderId="6" xfId="3" applyFont="1" applyFill="1" applyBorder="1" applyAlignment="1" applyProtection="1">
      <alignment vertical="center"/>
      <protection locked="0"/>
    </xf>
    <xf numFmtId="43" fontId="0" fillId="3" borderId="6" xfId="3" applyFont="1" applyFill="1" applyBorder="1" applyAlignment="1" applyProtection="1">
      <alignment vertical="center"/>
      <protection locked="0"/>
    </xf>
    <xf numFmtId="43" fontId="4" fillId="3" borderId="6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left" indent="3"/>
    </xf>
    <xf numFmtId="43" fontId="1" fillId="3" borderId="3" xfId="3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indent="3"/>
    </xf>
    <xf numFmtId="43" fontId="1" fillId="3" borderId="0" xfId="3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4" xfId="0" applyBorder="1"/>
    <xf numFmtId="0" fontId="5" fillId="0" borderId="0" xfId="4" applyAlignment="1" applyProtection="1">
      <alignment horizontal="left" vertical="top" inden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5">
    <cellStyle name="Millares" xfId="3" builtinId="3"/>
    <cellStyle name="Normal" xfId="0" builtinId="0"/>
    <cellStyle name="Normal 2" xfId="2" xr:uid="{00000000-0005-0000-0000-000002000000}"/>
    <cellStyle name="Normal 2 2" xfId="4" xr:uid="{C3FBF9FB-6414-4C6A-B2AD-BADC0A7149CC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1133475</xdr:colOff>
      <xdr:row>4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44C244-F843-45F7-954E-12FD84FCB0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6200" y="809625"/>
          <a:ext cx="1057275" cy="8000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19050</xdr:rowOff>
    </xdr:from>
    <xdr:to>
      <xdr:col>6</xdr:col>
      <xdr:colOff>714375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1E0F7C-094E-4498-B5BC-8B7EBA593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733425"/>
          <a:ext cx="11049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6</xdr:col>
      <xdr:colOff>1000125</xdr:colOff>
      <xdr:row>176</xdr:row>
      <xdr:rowOff>76200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0426D199-487D-40DE-9934-63140E70E5F6}"/>
            </a:ext>
          </a:extLst>
        </xdr:cNvPr>
        <xdr:cNvGrpSpPr/>
      </xdr:nvGrpSpPr>
      <xdr:grpSpPr>
        <a:xfrm>
          <a:off x="0" y="31680150"/>
          <a:ext cx="12646025" cy="99695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F3351E23-3F7A-4D8D-A612-904BA68F077B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20E6C8BA-CAFA-47C9-A68A-BA4C6D1BD033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583B881C-F786-4825-B45E-E2547DE212C7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A395D214-F70A-4741-A3B1-A9E40B1CB6EA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9A90D204-741C-4636-BF4D-5E4F21370556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9CD62456-9A64-4A2C-9E96-CF5D6A75B917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83EEC90D-11C8-4E9C-A1A1-570C925D5289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524EF56E-9DF9-4479-8D2E-932841EFE421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I/Desktop/CUENTA%20P&#218;BLICA/CUENTA%20P&#218;BLICA%202022/1ER%20TRIMESTRE%202022/0361_IDF_MSMV_000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Santiago Maravatio,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3693-8BF9-4FF1-88E0-F6ED925CB6DC}">
  <dimension ref="A1:XFC179"/>
  <sheetViews>
    <sheetView tabSelected="1" workbookViewId="0">
      <selection activeCell="A2" sqref="A2:G2"/>
    </sheetView>
  </sheetViews>
  <sheetFormatPr baseColWidth="10" defaultColWidth="10.7265625" defaultRowHeight="14.5" zeroHeight="1" x14ac:dyDescent="0.35"/>
  <cols>
    <col min="1" max="1" width="91.54296875" style="22" customWidth="1"/>
    <col min="2" max="3" width="14.81640625" style="10" customWidth="1"/>
    <col min="4" max="4" width="15.81640625" style="10" customWidth="1"/>
    <col min="5" max="5" width="15.7265625" style="10" customWidth="1"/>
    <col min="6" max="6" width="14" style="10" customWidth="1"/>
    <col min="7" max="7" width="15.1796875" style="10" customWidth="1"/>
    <col min="8" max="16383" width="0" style="9" hidden="1" customWidth="1"/>
    <col min="16384" max="16384" width="1.26953125" style="9" hidden="1" customWidth="1"/>
  </cols>
  <sheetData>
    <row r="1" spans="1:7" x14ac:dyDescent="0.35">
      <c r="A1" s="26" t="str">
        <f>ENTE_PUBLICO_A</f>
        <v>Municipio de Santiago Maravatio, Gobierno del Estado de Guanajuato (a)</v>
      </c>
      <c r="B1" s="26"/>
      <c r="C1" s="26"/>
      <c r="D1" s="26"/>
      <c r="E1" s="26"/>
      <c r="F1" s="26"/>
      <c r="G1" s="26"/>
    </row>
    <row r="2" spans="1:7" x14ac:dyDescent="0.35">
      <c r="A2" s="27" t="s">
        <v>0</v>
      </c>
      <c r="B2" s="27"/>
      <c r="C2" s="27"/>
      <c r="D2" s="27"/>
      <c r="E2" s="27"/>
      <c r="F2" s="27"/>
      <c r="G2" s="27"/>
    </row>
    <row r="3" spans="1:7" x14ac:dyDescent="0.35">
      <c r="A3" s="27" t="s">
        <v>1</v>
      </c>
      <c r="B3" s="27"/>
      <c r="C3" s="27"/>
      <c r="D3" s="27"/>
      <c r="E3" s="27"/>
      <c r="F3" s="27"/>
      <c r="G3" s="27"/>
    </row>
    <row r="4" spans="1:7" x14ac:dyDescent="0.35">
      <c r="A4" s="27" t="str">
        <f>TRIMESTRE</f>
        <v>Del 1 de enero al 30 de marzo de 2022 (b)</v>
      </c>
      <c r="B4" s="27"/>
      <c r="C4" s="27"/>
      <c r="D4" s="27"/>
      <c r="E4" s="27"/>
      <c r="F4" s="27"/>
      <c r="G4" s="27"/>
    </row>
    <row r="5" spans="1:7" x14ac:dyDescent="0.35">
      <c r="A5" s="28" t="s">
        <v>2</v>
      </c>
      <c r="B5" s="28"/>
      <c r="C5" s="28"/>
      <c r="D5" s="28"/>
      <c r="E5" s="28"/>
      <c r="F5" s="28"/>
      <c r="G5" s="28"/>
    </row>
    <row r="6" spans="1:7" ht="15" customHeight="1" x14ac:dyDescent="0.35">
      <c r="A6" s="24" t="s">
        <v>3</v>
      </c>
      <c r="B6" s="24" t="s">
        <v>4</v>
      </c>
      <c r="C6" s="24"/>
      <c r="D6" s="24"/>
      <c r="E6" s="24"/>
      <c r="F6" s="24"/>
      <c r="G6" s="25" t="s">
        <v>5</v>
      </c>
    </row>
    <row r="7" spans="1:7" ht="29" x14ac:dyDescent="0.35">
      <c r="A7" s="24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24"/>
    </row>
    <row r="8" spans="1:7" x14ac:dyDescent="0.35">
      <c r="A8" s="4" t="s">
        <v>11</v>
      </c>
      <c r="B8" s="11">
        <f>B9+B17+B207+B27+B37+B47+B57+B61+B70+B74</f>
        <v>65010100</v>
      </c>
      <c r="C8" s="11">
        <f t="shared" ref="C8:G8" si="0">C9+C17+C207+C27+C37+C47+C57+C61+C70+C74</f>
        <v>9150034.3600000013</v>
      </c>
      <c r="D8" s="11">
        <f t="shared" si="0"/>
        <v>74160134.359999999</v>
      </c>
      <c r="E8" s="11">
        <f t="shared" si="0"/>
        <v>13346591.100000001</v>
      </c>
      <c r="F8" s="11">
        <f t="shared" si="0"/>
        <v>13186802.950000003</v>
      </c>
      <c r="G8" s="11">
        <f t="shared" si="0"/>
        <v>60813543.259999998</v>
      </c>
    </row>
    <row r="9" spans="1:7" x14ac:dyDescent="0.35">
      <c r="A9" s="5" t="s">
        <v>12</v>
      </c>
      <c r="B9" s="12">
        <f>SUM(B10:B16)</f>
        <v>32695033.399999999</v>
      </c>
      <c r="C9" s="12">
        <f t="shared" ref="C9:G9" si="1">SUM(C10:C16)</f>
        <v>3145968.92</v>
      </c>
      <c r="D9" s="12">
        <f t="shared" si="1"/>
        <v>35841002.32</v>
      </c>
      <c r="E9" s="12">
        <f t="shared" si="1"/>
        <v>6460726.9000000004</v>
      </c>
      <c r="F9" s="12">
        <f t="shared" si="1"/>
        <v>6460726.9000000004</v>
      </c>
      <c r="G9" s="12">
        <f t="shared" si="1"/>
        <v>29380275.419999998</v>
      </c>
    </row>
    <row r="10" spans="1:7" x14ac:dyDescent="0.35">
      <c r="A10" s="6" t="s">
        <v>13</v>
      </c>
      <c r="B10" s="13">
        <v>26262987.199999999</v>
      </c>
      <c r="C10" s="13">
        <v>-200249.2</v>
      </c>
      <c r="D10" s="12">
        <f>B10+C10</f>
        <v>26062738</v>
      </c>
      <c r="E10" s="13">
        <v>5939377.3700000001</v>
      </c>
      <c r="F10" s="13">
        <v>5939377.3700000001</v>
      </c>
      <c r="G10" s="12">
        <f>D10-E10</f>
        <v>20123360.629999999</v>
      </c>
    </row>
    <row r="11" spans="1:7" x14ac:dyDescent="0.35">
      <c r="A11" s="6" t="s">
        <v>14</v>
      </c>
      <c r="B11" s="13">
        <v>830000</v>
      </c>
      <c r="C11" s="13">
        <v>644000</v>
      </c>
      <c r="D11" s="12">
        <f t="shared" ref="D11:D16" si="2">B11+C11</f>
        <v>1474000</v>
      </c>
      <c r="E11" s="13">
        <v>371588.43</v>
      </c>
      <c r="F11" s="13">
        <v>371588.43</v>
      </c>
      <c r="G11" s="12">
        <f t="shared" ref="G11:G16" si="3">D11-E11</f>
        <v>1102411.57</v>
      </c>
    </row>
    <row r="12" spans="1:7" x14ac:dyDescent="0.35">
      <c r="A12" s="6" t="s">
        <v>15</v>
      </c>
      <c r="B12" s="13">
        <v>3667841.52</v>
      </c>
      <c r="C12" s="13">
        <v>306743.12</v>
      </c>
      <c r="D12" s="12">
        <f t="shared" si="2"/>
        <v>3974584.64</v>
      </c>
      <c r="E12" s="13">
        <v>6247.78</v>
      </c>
      <c r="F12" s="13">
        <v>6247.78</v>
      </c>
      <c r="G12" s="12">
        <f t="shared" si="3"/>
        <v>3968336.8600000003</v>
      </c>
    </row>
    <row r="13" spans="1:7" x14ac:dyDescent="0.35">
      <c r="A13" s="6" t="s">
        <v>16</v>
      </c>
      <c r="B13" s="13">
        <v>150000</v>
      </c>
      <c r="C13" s="13">
        <v>0</v>
      </c>
      <c r="D13" s="12">
        <f t="shared" si="2"/>
        <v>150000</v>
      </c>
      <c r="E13" s="13">
        <v>0</v>
      </c>
      <c r="F13" s="13">
        <v>0</v>
      </c>
      <c r="G13" s="12">
        <f t="shared" si="3"/>
        <v>150000</v>
      </c>
    </row>
    <row r="14" spans="1:7" x14ac:dyDescent="0.35">
      <c r="A14" s="6" t="s">
        <v>17</v>
      </c>
      <c r="B14" s="13">
        <v>1784204.68</v>
      </c>
      <c r="C14" s="13">
        <v>2395475</v>
      </c>
      <c r="D14" s="12">
        <f t="shared" si="2"/>
        <v>4179679.6799999997</v>
      </c>
      <c r="E14" s="13">
        <v>143513.32</v>
      </c>
      <c r="F14" s="13">
        <v>143513.32</v>
      </c>
      <c r="G14" s="12">
        <f t="shared" si="3"/>
        <v>4036166.36</v>
      </c>
    </row>
    <row r="15" spans="1:7" x14ac:dyDescent="0.35">
      <c r="A15" s="6" t="s">
        <v>18</v>
      </c>
      <c r="B15" s="12"/>
      <c r="C15" s="12"/>
      <c r="D15" s="12">
        <f t="shared" si="2"/>
        <v>0</v>
      </c>
      <c r="E15" s="13">
        <v>0</v>
      </c>
      <c r="F15" s="13">
        <v>0</v>
      </c>
      <c r="G15" s="12">
        <f t="shared" si="3"/>
        <v>0</v>
      </c>
    </row>
    <row r="16" spans="1:7" x14ac:dyDescent="0.35">
      <c r="A16" s="6" t="s">
        <v>19</v>
      </c>
      <c r="B16" s="12"/>
      <c r="C16" s="12"/>
      <c r="D16" s="12">
        <f t="shared" si="2"/>
        <v>0</v>
      </c>
      <c r="E16" s="12"/>
      <c r="F16" s="12"/>
      <c r="G16" s="12">
        <f t="shared" si="3"/>
        <v>0</v>
      </c>
    </row>
    <row r="17" spans="1:7" x14ac:dyDescent="0.35">
      <c r="A17" s="5" t="s">
        <v>20</v>
      </c>
      <c r="B17" s="12">
        <f>SUM(B18:B26)</f>
        <v>5279668.8</v>
      </c>
      <c r="C17" s="12">
        <f t="shared" ref="C17:G17" si="4">SUM(C18:C26)</f>
        <v>-528025.84</v>
      </c>
      <c r="D17" s="12">
        <f t="shared" si="4"/>
        <v>4751642.96</v>
      </c>
      <c r="E17" s="12">
        <f t="shared" si="4"/>
        <v>1012356.74</v>
      </c>
      <c r="F17" s="12">
        <f t="shared" si="4"/>
        <v>876794.3</v>
      </c>
      <c r="G17" s="12">
        <f t="shared" si="4"/>
        <v>3739286.2199999997</v>
      </c>
    </row>
    <row r="18" spans="1:7" x14ac:dyDescent="0.35">
      <c r="A18" s="6" t="s">
        <v>21</v>
      </c>
      <c r="B18" s="13">
        <v>658444.80000000005</v>
      </c>
      <c r="C18" s="13">
        <v>-18740</v>
      </c>
      <c r="D18" s="12">
        <f t="shared" ref="D18:D26" si="5">B18+C18</f>
        <v>639704.80000000005</v>
      </c>
      <c r="E18" s="13">
        <v>172265.86</v>
      </c>
      <c r="F18" s="13">
        <v>172265.86</v>
      </c>
      <c r="G18" s="12">
        <f t="shared" ref="G18:G26" si="6">D18-E18</f>
        <v>467438.94000000006</v>
      </c>
    </row>
    <row r="19" spans="1:7" x14ac:dyDescent="0.35">
      <c r="A19" s="6" t="s">
        <v>22</v>
      </c>
      <c r="B19" s="13">
        <v>183500</v>
      </c>
      <c r="C19" s="13">
        <v>-5000</v>
      </c>
      <c r="D19" s="12">
        <f t="shared" si="5"/>
        <v>178500</v>
      </c>
      <c r="E19" s="13">
        <v>54897.1</v>
      </c>
      <c r="F19" s="13">
        <v>54897.1</v>
      </c>
      <c r="G19" s="12">
        <f t="shared" si="6"/>
        <v>123602.9</v>
      </c>
    </row>
    <row r="20" spans="1:7" x14ac:dyDescent="0.35">
      <c r="A20" s="6" t="s">
        <v>23</v>
      </c>
      <c r="B20" s="12"/>
      <c r="C20" s="12"/>
      <c r="D20" s="12">
        <f t="shared" si="5"/>
        <v>0</v>
      </c>
      <c r="E20" s="12"/>
      <c r="F20" s="12"/>
      <c r="G20" s="12">
        <f t="shared" si="6"/>
        <v>0</v>
      </c>
    </row>
    <row r="21" spans="1:7" x14ac:dyDescent="0.35">
      <c r="A21" s="6" t="s">
        <v>24</v>
      </c>
      <c r="B21" s="13">
        <v>996024</v>
      </c>
      <c r="C21" s="13">
        <v>60000</v>
      </c>
      <c r="D21" s="12">
        <f t="shared" si="5"/>
        <v>1056024</v>
      </c>
      <c r="E21" s="13">
        <v>183938.79</v>
      </c>
      <c r="F21" s="13">
        <v>183938.79</v>
      </c>
      <c r="G21" s="12">
        <f t="shared" si="6"/>
        <v>872085.21</v>
      </c>
    </row>
    <row r="22" spans="1:7" x14ac:dyDescent="0.35">
      <c r="A22" s="6" t="s">
        <v>25</v>
      </c>
      <c r="B22" s="13">
        <v>489000</v>
      </c>
      <c r="C22" s="13">
        <v>0</v>
      </c>
      <c r="D22" s="12">
        <f t="shared" si="5"/>
        <v>489000</v>
      </c>
      <c r="E22" s="13">
        <v>27537.119999999999</v>
      </c>
      <c r="F22" s="13">
        <v>27537.119999999999</v>
      </c>
      <c r="G22" s="12">
        <f t="shared" si="6"/>
        <v>461462.88</v>
      </c>
    </row>
    <row r="23" spans="1:7" x14ac:dyDescent="0.35">
      <c r="A23" s="6" t="s">
        <v>26</v>
      </c>
      <c r="B23" s="13">
        <v>2394700</v>
      </c>
      <c r="C23" s="13">
        <v>-564285.84</v>
      </c>
      <c r="D23" s="12">
        <f t="shared" si="5"/>
        <v>1830414.1600000001</v>
      </c>
      <c r="E23" s="13">
        <v>388853.3</v>
      </c>
      <c r="F23" s="13">
        <v>253290.86</v>
      </c>
      <c r="G23" s="12">
        <f t="shared" si="6"/>
        <v>1441560.86</v>
      </c>
    </row>
    <row r="24" spans="1:7" x14ac:dyDescent="0.35">
      <c r="A24" s="6" t="s">
        <v>27</v>
      </c>
      <c r="B24" s="13">
        <v>111400</v>
      </c>
      <c r="C24" s="13">
        <v>0</v>
      </c>
      <c r="D24" s="12">
        <f t="shared" si="5"/>
        <v>111400</v>
      </c>
      <c r="E24" s="13">
        <v>689.04</v>
      </c>
      <c r="F24" s="13">
        <v>689.04</v>
      </c>
      <c r="G24" s="12">
        <f t="shared" si="6"/>
        <v>110710.96</v>
      </c>
    </row>
    <row r="25" spans="1:7" x14ac:dyDescent="0.35">
      <c r="A25" s="6" t="s">
        <v>28</v>
      </c>
      <c r="B25" s="12"/>
      <c r="C25" s="12"/>
      <c r="D25" s="12">
        <f t="shared" si="5"/>
        <v>0</v>
      </c>
      <c r="E25" s="12"/>
      <c r="F25" s="12"/>
      <c r="G25" s="12">
        <f t="shared" si="6"/>
        <v>0</v>
      </c>
    </row>
    <row r="26" spans="1:7" x14ac:dyDescent="0.35">
      <c r="A26" s="6" t="s">
        <v>29</v>
      </c>
      <c r="B26" s="13">
        <v>446600</v>
      </c>
      <c r="C26" s="13">
        <v>0</v>
      </c>
      <c r="D26" s="12">
        <f t="shared" si="5"/>
        <v>446600</v>
      </c>
      <c r="E26" s="13">
        <v>184175.53</v>
      </c>
      <c r="F26" s="13">
        <v>184175.53</v>
      </c>
      <c r="G26" s="12">
        <f t="shared" si="6"/>
        <v>262424.46999999997</v>
      </c>
    </row>
    <row r="27" spans="1:7" x14ac:dyDescent="0.35">
      <c r="A27" s="5" t="s">
        <v>30</v>
      </c>
      <c r="B27" s="12">
        <f>SUM(B28:B36)</f>
        <v>7844624.6899999995</v>
      </c>
      <c r="C27" s="12">
        <f t="shared" ref="C27:G27" si="7">SUM(C28:C36)</f>
        <v>1800809.23</v>
      </c>
      <c r="D27" s="12">
        <f t="shared" si="7"/>
        <v>9645433.9199999999</v>
      </c>
      <c r="E27" s="12">
        <f t="shared" si="7"/>
        <v>1421664.19</v>
      </c>
      <c r="F27" s="12">
        <f t="shared" si="7"/>
        <v>1421664.19</v>
      </c>
      <c r="G27" s="12">
        <f t="shared" si="7"/>
        <v>8223769.7299999995</v>
      </c>
    </row>
    <row r="28" spans="1:7" x14ac:dyDescent="0.35">
      <c r="A28" s="6" t="s">
        <v>31</v>
      </c>
      <c r="B28" s="13">
        <v>2676000</v>
      </c>
      <c r="C28" s="13">
        <v>-620397.06000000006</v>
      </c>
      <c r="D28" s="12">
        <f t="shared" ref="D28:D81" si="8">B28+C28</f>
        <v>2055602.94</v>
      </c>
      <c r="E28" s="13">
        <v>547130.68999999994</v>
      </c>
      <c r="F28" s="13">
        <v>547130.68999999994</v>
      </c>
      <c r="G28" s="12">
        <f t="shared" ref="G28:G36" si="9">D28-E28</f>
        <v>1508472.25</v>
      </c>
    </row>
    <row r="29" spans="1:7" x14ac:dyDescent="0.35">
      <c r="A29" s="6" t="s">
        <v>32</v>
      </c>
      <c r="B29" s="13">
        <v>225850</v>
      </c>
      <c r="C29" s="13">
        <v>77258.399999999994</v>
      </c>
      <c r="D29" s="12">
        <f t="shared" si="8"/>
        <v>303108.40000000002</v>
      </c>
      <c r="E29" s="13">
        <v>168890.23999999999</v>
      </c>
      <c r="F29" s="13">
        <v>168890.23999999999</v>
      </c>
      <c r="G29" s="12">
        <f t="shared" si="9"/>
        <v>134218.16000000003</v>
      </c>
    </row>
    <row r="30" spans="1:7" x14ac:dyDescent="0.35">
      <c r="A30" s="6" t="s">
        <v>33</v>
      </c>
      <c r="B30" s="13">
        <v>500000</v>
      </c>
      <c r="C30" s="13">
        <v>788100</v>
      </c>
      <c r="D30" s="12">
        <f t="shared" si="8"/>
        <v>1288100</v>
      </c>
      <c r="E30" s="13">
        <v>219604.85</v>
      </c>
      <c r="F30" s="13">
        <v>219604.85</v>
      </c>
      <c r="G30" s="12">
        <f t="shared" si="9"/>
        <v>1068495.1499999999</v>
      </c>
    </row>
    <row r="31" spans="1:7" x14ac:dyDescent="0.35">
      <c r="A31" s="6" t="s">
        <v>34</v>
      </c>
      <c r="B31" s="13">
        <v>206400</v>
      </c>
      <c r="C31" s="13">
        <v>0</v>
      </c>
      <c r="D31" s="12">
        <f t="shared" si="8"/>
        <v>206400</v>
      </c>
      <c r="E31" s="13">
        <v>6039.79</v>
      </c>
      <c r="F31" s="13">
        <v>6039.79</v>
      </c>
      <c r="G31" s="12">
        <f t="shared" si="9"/>
        <v>200360.21</v>
      </c>
    </row>
    <row r="32" spans="1:7" x14ac:dyDescent="0.35">
      <c r="A32" s="6" t="s">
        <v>35</v>
      </c>
      <c r="B32" s="13">
        <v>398800</v>
      </c>
      <c r="C32" s="13">
        <v>75000</v>
      </c>
      <c r="D32" s="12">
        <f t="shared" si="8"/>
        <v>473800</v>
      </c>
      <c r="E32" s="13">
        <v>183283.67</v>
      </c>
      <c r="F32" s="13">
        <v>183283.67</v>
      </c>
      <c r="G32" s="12">
        <f t="shared" si="9"/>
        <v>290516.32999999996</v>
      </c>
    </row>
    <row r="33" spans="1:7" x14ac:dyDescent="0.35">
      <c r="A33" s="6" t="s">
        <v>36</v>
      </c>
      <c r="B33" s="13">
        <v>210000</v>
      </c>
      <c r="C33" s="13">
        <v>0</v>
      </c>
      <c r="D33" s="12">
        <f t="shared" si="8"/>
        <v>210000</v>
      </c>
      <c r="E33" s="13">
        <v>18150.75</v>
      </c>
      <c r="F33" s="13">
        <v>18150.75</v>
      </c>
      <c r="G33" s="12">
        <f t="shared" si="9"/>
        <v>191849.25</v>
      </c>
    </row>
    <row r="34" spans="1:7" x14ac:dyDescent="0.35">
      <c r="A34" s="6" t="s">
        <v>37</v>
      </c>
      <c r="B34" s="13">
        <v>158500</v>
      </c>
      <c r="C34" s="13">
        <v>5000</v>
      </c>
      <c r="D34" s="12">
        <f t="shared" si="8"/>
        <v>163500</v>
      </c>
      <c r="E34" s="13">
        <v>22068.9</v>
      </c>
      <c r="F34" s="13">
        <v>22068.9</v>
      </c>
      <c r="G34" s="12">
        <f t="shared" si="9"/>
        <v>141431.1</v>
      </c>
    </row>
    <row r="35" spans="1:7" x14ac:dyDescent="0.35">
      <c r="A35" s="6" t="s">
        <v>38</v>
      </c>
      <c r="B35" s="13">
        <v>2230000</v>
      </c>
      <c r="C35" s="13">
        <v>0</v>
      </c>
      <c r="D35" s="12">
        <f t="shared" si="8"/>
        <v>2230000</v>
      </c>
      <c r="E35" s="13">
        <v>48245.68</v>
      </c>
      <c r="F35" s="13">
        <v>48245.68</v>
      </c>
      <c r="G35" s="12">
        <f t="shared" si="9"/>
        <v>2181754.3199999998</v>
      </c>
    </row>
    <row r="36" spans="1:7" x14ac:dyDescent="0.35">
      <c r="A36" s="6" t="s">
        <v>39</v>
      </c>
      <c r="B36" s="13">
        <v>1239074.69</v>
      </c>
      <c r="C36" s="13">
        <v>1475847.89</v>
      </c>
      <c r="D36" s="12">
        <f t="shared" si="8"/>
        <v>2714922.58</v>
      </c>
      <c r="E36" s="13">
        <v>208249.62</v>
      </c>
      <c r="F36" s="13">
        <v>208249.62</v>
      </c>
      <c r="G36" s="12">
        <f t="shared" si="9"/>
        <v>2506672.96</v>
      </c>
    </row>
    <row r="37" spans="1:7" x14ac:dyDescent="0.35">
      <c r="A37" s="5" t="s">
        <v>40</v>
      </c>
      <c r="B37" s="12">
        <f>SUM(B38:B46)</f>
        <v>10122757.550000001</v>
      </c>
      <c r="C37" s="12">
        <f t="shared" ref="C37:G37" si="10">SUM(C38:C46)</f>
        <v>2477455</v>
      </c>
      <c r="D37" s="12">
        <f t="shared" si="10"/>
        <v>12600212.550000001</v>
      </c>
      <c r="E37" s="12">
        <f t="shared" si="10"/>
        <v>2467634.33</v>
      </c>
      <c r="F37" s="12">
        <f t="shared" si="10"/>
        <v>2443408.62</v>
      </c>
      <c r="G37" s="12">
        <f t="shared" si="10"/>
        <v>10132578.220000001</v>
      </c>
    </row>
    <row r="38" spans="1:7" x14ac:dyDescent="0.35">
      <c r="A38" s="6" t="s">
        <v>41</v>
      </c>
      <c r="B38" s="12"/>
      <c r="C38" s="12"/>
      <c r="D38" s="12">
        <f t="shared" si="8"/>
        <v>0</v>
      </c>
      <c r="E38" s="12"/>
      <c r="F38" s="12"/>
      <c r="G38" s="12">
        <f t="shared" ref="G38:G46" si="11">D38-E38</f>
        <v>0</v>
      </c>
    </row>
    <row r="39" spans="1:7" x14ac:dyDescent="0.35">
      <c r="A39" s="6" t="s">
        <v>42</v>
      </c>
      <c r="B39" s="13">
        <v>7881757.5499999998</v>
      </c>
      <c r="C39" s="13">
        <v>1154525</v>
      </c>
      <c r="D39" s="12">
        <f t="shared" si="8"/>
        <v>9036282.5500000007</v>
      </c>
      <c r="E39" s="13">
        <v>2012739.39</v>
      </c>
      <c r="F39" s="13">
        <v>2012739.39</v>
      </c>
      <c r="G39" s="12">
        <f t="shared" si="11"/>
        <v>7023543.1600000011</v>
      </c>
    </row>
    <row r="40" spans="1:7" x14ac:dyDescent="0.35">
      <c r="A40" s="6" t="s">
        <v>43</v>
      </c>
      <c r="B40" s="13">
        <v>0</v>
      </c>
      <c r="C40" s="13">
        <v>407155</v>
      </c>
      <c r="D40" s="12">
        <f t="shared" si="8"/>
        <v>407155</v>
      </c>
      <c r="E40" s="13">
        <v>26800</v>
      </c>
      <c r="F40" s="13">
        <v>26800</v>
      </c>
      <c r="G40" s="12">
        <f t="shared" si="11"/>
        <v>380355</v>
      </c>
    </row>
    <row r="41" spans="1:7" x14ac:dyDescent="0.35">
      <c r="A41" s="6" t="s">
        <v>44</v>
      </c>
      <c r="B41" s="13">
        <v>2241000</v>
      </c>
      <c r="C41" s="13">
        <f>858400+57375</f>
        <v>915775</v>
      </c>
      <c r="D41" s="12">
        <f t="shared" si="8"/>
        <v>3156775</v>
      </c>
      <c r="E41" s="13">
        <v>428094.94</v>
      </c>
      <c r="F41" s="13">
        <v>403869.23</v>
      </c>
      <c r="G41" s="12">
        <f t="shared" si="11"/>
        <v>2728680.06</v>
      </c>
    </row>
    <row r="42" spans="1:7" x14ac:dyDescent="0.35">
      <c r="A42" s="6" t="s">
        <v>45</v>
      </c>
      <c r="B42" s="12"/>
      <c r="C42" s="12"/>
      <c r="D42" s="12">
        <f t="shared" si="8"/>
        <v>0</v>
      </c>
      <c r="E42" s="12"/>
      <c r="F42" s="12"/>
      <c r="G42" s="12">
        <f t="shared" si="11"/>
        <v>0</v>
      </c>
    </row>
    <row r="43" spans="1:7" x14ac:dyDescent="0.35">
      <c r="A43" s="6" t="s">
        <v>46</v>
      </c>
      <c r="B43" s="12"/>
      <c r="C43" s="12"/>
      <c r="D43" s="12">
        <f t="shared" si="8"/>
        <v>0</v>
      </c>
      <c r="E43" s="12"/>
      <c r="F43" s="12"/>
      <c r="G43" s="12">
        <f t="shared" si="11"/>
        <v>0</v>
      </c>
    </row>
    <row r="44" spans="1:7" x14ac:dyDescent="0.35">
      <c r="A44" s="6" t="s">
        <v>47</v>
      </c>
      <c r="B44" s="12"/>
      <c r="C44" s="12"/>
      <c r="D44" s="12">
        <f t="shared" si="8"/>
        <v>0</v>
      </c>
      <c r="E44" s="12"/>
      <c r="F44" s="12"/>
      <c r="G44" s="12">
        <f t="shared" si="11"/>
        <v>0</v>
      </c>
    </row>
    <row r="45" spans="1:7" x14ac:dyDescent="0.35">
      <c r="A45" s="6" t="s">
        <v>48</v>
      </c>
      <c r="B45" s="12"/>
      <c r="C45" s="12"/>
      <c r="D45" s="12">
        <f t="shared" si="8"/>
        <v>0</v>
      </c>
      <c r="E45" s="12"/>
      <c r="F45" s="12"/>
      <c r="G45" s="12">
        <f t="shared" si="11"/>
        <v>0</v>
      </c>
    </row>
    <row r="46" spans="1:7" x14ac:dyDescent="0.35">
      <c r="A46" s="6" t="s">
        <v>49</v>
      </c>
      <c r="B46" s="12"/>
      <c r="C46" s="12"/>
      <c r="D46" s="12">
        <f t="shared" si="8"/>
        <v>0</v>
      </c>
      <c r="E46" s="12"/>
      <c r="F46" s="12"/>
      <c r="G46" s="12">
        <f t="shared" si="11"/>
        <v>0</v>
      </c>
    </row>
    <row r="47" spans="1:7" x14ac:dyDescent="0.35">
      <c r="A47" s="5" t="s">
        <v>50</v>
      </c>
      <c r="B47" s="12">
        <f>SUM(B48:B56)</f>
        <v>615000</v>
      </c>
      <c r="C47" s="12">
        <f t="shared" ref="C47:G47" si="12">SUM(C48:C56)</f>
        <v>1922034.88</v>
      </c>
      <c r="D47" s="12">
        <f t="shared" si="12"/>
        <v>2537034.88</v>
      </c>
      <c r="E47" s="12">
        <f t="shared" si="12"/>
        <v>30506.22</v>
      </c>
      <c r="F47" s="12">
        <f t="shared" si="12"/>
        <v>30506.22</v>
      </c>
      <c r="G47" s="12">
        <f t="shared" si="12"/>
        <v>2506528.66</v>
      </c>
    </row>
    <row r="48" spans="1:7" x14ac:dyDescent="0.35">
      <c r="A48" s="6" t="s">
        <v>51</v>
      </c>
      <c r="B48" s="13">
        <v>115000</v>
      </c>
      <c r="C48" s="13">
        <v>97034.880000000005</v>
      </c>
      <c r="D48" s="12">
        <f t="shared" si="8"/>
        <v>212034.88</v>
      </c>
      <c r="E48" s="13">
        <v>13806.2</v>
      </c>
      <c r="F48" s="13">
        <v>13806.2</v>
      </c>
      <c r="G48" s="12">
        <f t="shared" ref="G48:G56" si="13">D48-E48</f>
        <v>198228.68</v>
      </c>
    </row>
    <row r="49" spans="1:7" x14ac:dyDescent="0.35">
      <c r="A49" s="6" t="s">
        <v>52</v>
      </c>
      <c r="B49" s="12"/>
      <c r="C49" s="12"/>
      <c r="D49" s="12">
        <f t="shared" si="8"/>
        <v>0</v>
      </c>
      <c r="E49" s="12"/>
      <c r="F49" s="12"/>
      <c r="G49" s="12">
        <f t="shared" si="13"/>
        <v>0</v>
      </c>
    </row>
    <row r="50" spans="1:7" x14ac:dyDescent="0.35">
      <c r="A50" s="6" t="s">
        <v>53</v>
      </c>
      <c r="B50" s="12"/>
      <c r="C50" s="12"/>
      <c r="D50" s="12">
        <f t="shared" si="8"/>
        <v>0</v>
      </c>
      <c r="E50" s="12"/>
      <c r="F50" s="12"/>
      <c r="G50" s="12">
        <f t="shared" si="13"/>
        <v>0</v>
      </c>
    </row>
    <row r="51" spans="1:7" x14ac:dyDescent="0.35">
      <c r="A51" s="6" t="s">
        <v>54</v>
      </c>
      <c r="B51" s="13">
        <v>500000</v>
      </c>
      <c r="C51" s="13">
        <v>0</v>
      </c>
      <c r="D51" s="12">
        <f t="shared" si="8"/>
        <v>500000</v>
      </c>
      <c r="E51" s="13">
        <v>0</v>
      </c>
      <c r="F51" s="13">
        <v>0</v>
      </c>
      <c r="G51" s="12">
        <f t="shared" si="13"/>
        <v>500000</v>
      </c>
    </row>
    <row r="52" spans="1:7" x14ac:dyDescent="0.35">
      <c r="A52" s="6" t="s">
        <v>55</v>
      </c>
      <c r="B52" s="12"/>
      <c r="C52" s="12"/>
      <c r="D52" s="12">
        <f t="shared" si="8"/>
        <v>0</v>
      </c>
      <c r="E52" s="12"/>
      <c r="F52" s="12"/>
      <c r="G52" s="12">
        <f t="shared" si="13"/>
        <v>0</v>
      </c>
    </row>
    <row r="53" spans="1:7" x14ac:dyDescent="0.35">
      <c r="A53" s="6" t="s">
        <v>56</v>
      </c>
      <c r="B53" s="13">
        <v>0</v>
      </c>
      <c r="C53" s="13">
        <v>25000</v>
      </c>
      <c r="D53" s="12">
        <f t="shared" si="8"/>
        <v>25000</v>
      </c>
      <c r="E53" s="13">
        <v>16700.02</v>
      </c>
      <c r="F53" s="13">
        <v>16700.02</v>
      </c>
      <c r="G53" s="12">
        <f t="shared" si="13"/>
        <v>8299.98</v>
      </c>
    </row>
    <row r="54" spans="1:7" x14ac:dyDescent="0.35">
      <c r="A54" s="6" t="s">
        <v>57</v>
      </c>
      <c r="B54" s="12"/>
      <c r="C54" s="12"/>
      <c r="D54" s="12">
        <f t="shared" si="8"/>
        <v>0</v>
      </c>
      <c r="E54" s="12"/>
      <c r="F54" s="12"/>
      <c r="G54" s="12">
        <f t="shared" si="13"/>
        <v>0</v>
      </c>
    </row>
    <row r="55" spans="1:7" x14ac:dyDescent="0.35">
      <c r="A55" s="6" t="s">
        <v>58</v>
      </c>
      <c r="B55" s="13">
        <v>0</v>
      </c>
      <c r="C55" s="13">
        <v>1800000</v>
      </c>
      <c r="D55" s="12">
        <f t="shared" si="8"/>
        <v>1800000</v>
      </c>
      <c r="E55" s="12"/>
      <c r="F55" s="12"/>
      <c r="G55" s="12">
        <f t="shared" si="13"/>
        <v>1800000</v>
      </c>
    </row>
    <row r="56" spans="1:7" x14ac:dyDescent="0.35">
      <c r="A56" s="6" t="s">
        <v>59</v>
      </c>
      <c r="B56" s="12"/>
      <c r="C56" s="12"/>
      <c r="D56" s="12">
        <f t="shared" si="8"/>
        <v>0</v>
      </c>
      <c r="E56" s="12"/>
      <c r="F56" s="12"/>
      <c r="G56" s="12">
        <f t="shared" si="13"/>
        <v>0</v>
      </c>
    </row>
    <row r="57" spans="1:7" x14ac:dyDescent="0.35">
      <c r="A57" s="5" t="s">
        <v>60</v>
      </c>
      <c r="B57" s="12">
        <f>SUM(B58:B60)</f>
        <v>7000000</v>
      </c>
      <c r="C57" s="12">
        <f t="shared" ref="C57:G57" si="14">SUM(C58:C60)</f>
        <v>1284807.73</v>
      </c>
      <c r="D57" s="12">
        <f t="shared" si="14"/>
        <v>8284807.7299999995</v>
      </c>
      <c r="E57" s="12">
        <f t="shared" si="14"/>
        <v>1953702.72</v>
      </c>
      <c r="F57" s="12">
        <f t="shared" si="14"/>
        <v>1953702.72</v>
      </c>
      <c r="G57" s="12">
        <f t="shared" si="14"/>
        <v>6331105.0099999998</v>
      </c>
    </row>
    <row r="58" spans="1:7" x14ac:dyDescent="0.35">
      <c r="A58" s="6" t="s">
        <v>61</v>
      </c>
      <c r="B58" s="13">
        <v>7000000</v>
      </c>
      <c r="C58" s="13">
        <f>1791150.38-858400</f>
        <v>932750.37999999989</v>
      </c>
      <c r="D58" s="12">
        <f t="shared" si="8"/>
        <v>7932750.3799999999</v>
      </c>
      <c r="E58" s="13">
        <v>1727336.29</v>
      </c>
      <c r="F58" s="13">
        <v>1727336.29</v>
      </c>
      <c r="G58" s="12">
        <f t="shared" ref="G58:G60" si="15">D58-E58</f>
        <v>6205414.0899999999</v>
      </c>
    </row>
    <row r="59" spans="1:7" x14ac:dyDescent="0.35">
      <c r="A59" s="6" t="s">
        <v>62</v>
      </c>
      <c r="B59" s="13">
        <v>0</v>
      </c>
      <c r="C59" s="13">
        <v>352057.35</v>
      </c>
      <c r="D59" s="12">
        <f t="shared" si="8"/>
        <v>352057.35</v>
      </c>
      <c r="E59" s="13">
        <v>226366.43</v>
      </c>
      <c r="F59" s="13">
        <v>226366.43</v>
      </c>
      <c r="G59" s="12">
        <f t="shared" si="15"/>
        <v>125690.91999999998</v>
      </c>
    </row>
    <row r="60" spans="1:7" x14ac:dyDescent="0.35">
      <c r="A60" s="6" t="s">
        <v>63</v>
      </c>
      <c r="B60" s="12"/>
      <c r="C60" s="13"/>
      <c r="D60" s="12">
        <f t="shared" si="8"/>
        <v>0</v>
      </c>
      <c r="E60" s="13"/>
      <c r="F60" s="13"/>
      <c r="G60" s="12">
        <f t="shared" si="15"/>
        <v>0</v>
      </c>
    </row>
    <row r="61" spans="1:7" x14ac:dyDescent="0.35">
      <c r="A61" s="5" t="s">
        <v>64</v>
      </c>
      <c r="B61" s="12">
        <f>SUM(B62:B66,B68:B69)</f>
        <v>1453015.56</v>
      </c>
      <c r="C61" s="12">
        <f t="shared" ref="C61:G61" si="16">SUM(C62:C66,C68:C69)</f>
        <v>-953015.56</v>
      </c>
      <c r="D61" s="12">
        <f t="shared" si="16"/>
        <v>500000</v>
      </c>
      <c r="E61" s="12">
        <f t="shared" si="16"/>
        <v>0</v>
      </c>
      <c r="F61" s="12">
        <f t="shared" si="16"/>
        <v>0</v>
      </c>
      <c r="G61" s="12">
        <f t="shared" si="16"/>
        <v>500000</v>
      </c>
    </row>
    <row r="62" spans="1:7" x14ac:dyDescent="0.35">
      <c r="A62" s="6" t="s">
        <v>65</v>
      </c>
      <c r="B62" s="12"/>
      <c r="C62" s="12"/>
      <c r="D62" s="12">
        <f t="shared" si="8"/>
        <v>0</v>
      </c>
      <c r="E62" s="12"/>
      <c r="F62" s="12"/>
      <c r="G62" s="12">
        <f t="shared" ref="G62:G69" si="17">D62-E62</f>
        <v>0</v>
      </c>
    </row>
    <row r="63" spans="1:7" x14ac:dyDescent="0.35">
      <c r="A63" s="6" t="s">
        <v>66</v>
      </c>
      <c r="B63" s="12"/>
      <c r="C63" s="12"/>
      <c r="D63" s="12">
        <f t="shared" si="8"/>
        <v>0</v>
      </c>
      <c r="E63" s="12"/>
      <c r="F63" s="12"/>
      <c r="G63" s="12">
        <f t="shared" si="17"/>
        <v>0</v>
      </c>
    </row>
    <row r="64" spans="1:7" x14ac:dyDescent="0.35">
      <c r="A64" s="6" t="s">
        <v>67</v>
      </c>
      <c r="B64" s="12"/>
      <c r="C64" s="12"/>
      <c r="D64" s="12">
        <f t="shared" si="8"/>
        <v>0</v>
      </c>
      <c r="E64" s="12"/>
      <c r="F64" s="12"/>
      <c r="G64" s="12">
        <f t="shared" si="17"/>
        <v>0</v>
      </c>
    </row>
    <row r="65" spans="1:7" x14ac:dyDescent="0.35">
      <c r="A65" s="6" t="s">
        <v>68</v>
      </c>
      <c r="B65" s="12"/>
      <c r="C65" s="12"/>
      <c r="D65" s="12">
        <f t="shared" si="8"/>
        <v>0</v>
      </c>
      <c r="E65" s="12"/>
      <c r="F65" s="12"/>
      <c r="G65" s="12">
        <f t="shared" si="17"/>
        <v>0</v>
      </c>
    </row>
    <row r="66" spans="1:7" x14ac:dyDescent="0.35">
      <c r="A66" s="6" t="s">
        <v>69</v>
      </c>
      <c r="B66" s="12"/>
      <c r="C66" s="12"/>
      <c r="D66" s="12">
        <f t="shared" si="8"/>
        <v>0</v>
      </c>
      <c r="E66" s="12"/>
      <c r="F66" s="12"/>
      <c r="G66" s="12">
        <f t="shared" si="17"/>
        <v>0</v>
      </c>
    </row>
    <row r="67" spans="1:7" x14ac:dyDescent="0.35">
      <c r="A67" s="6" t="s">
        <v>70</v>
      </c>
      <c r="B67" s="12"/>
      <c r="C67" s="12"/>
      <c r="D67" s="12">
        <f t="shared" si="8"/>
        <v>0</v>
      </c>
      <c r="E67" s="12"/>
      <c r="F67" s="12"/>
      <c r="G67" s="12">
        <f t="shared" si="17"/>
        <v>0</v>
      </c>
    </row>
    <row r="68" spans="1:7" x14ac:dyDescent="0.35">
      <c r="A68" s="6" t="s">
        <v>71</v>
      </c>
      <c r="B68" s="12"/>
      <c r="C68" s="12"/>
      <c r="D68" s="12">
        <f t="shared" si="8"/>
        <v>0</v>
      </c>
      <c r="E68" s="12"/>
      <c r="F68" s="12"/>
      <c r="G68" s="12">
        <f t="shared" si="17"/>
        <v>0</v>
      </c>
    </row>
    <row r="69" spans="1:7" x14ac:dyDescent="0.35">
      <c r="A69" s="6" t="s">
        <v>72</v>
      </c>
      <c r="B69" s="13">
        <v>1453015.56</v>
      </c>
      <c r="C69" s="13">
        <v>-953015.56</v>
      </c>
      <c r="D69" s="12">
        <f t="shared" si="8"/>
        <v>500000</v>
      </c>
      <c r="E69" s="13">
        <v>0</v>
      </c>
      <c r="F69" s="13">
        <v>0</v>
      </c>
      <c r="G69" s="12">
        <f t="shared" si="17"/>
        <v>500000</v>
      </c>
    </row>
    <row r="70" spans="1:7" x14ac:dyDescent="0.35">
      <c r="A70" s="5" t="s">
        <v>73</v>
      </c>
      <c r="B70" s="12">
        <f>SUM(B71:B73)</f>
        <v>0</v>
      </c>
      <c r="C70" s="12">
        <f t="shared" ref="C70:G70" si="18">SUM(C71:C73)</f>
        <v>0</v>
      </c>
      <c r="D70" s="12">
        <f t="shared" si="18"/>
        <v>0</v>
      </c>
      <c r="E70" s="12">
        <f t="shared" si="18"/>
        <v>0</v>
      </c>
      <c r="F70" s="12">
        <f t="shared" si="18"/>
        <v>0</v>
      </c>
      <c r="G70" s="12">
        <f t="shared" si="18"/>
        <v>0</v>
      </c>
    </row>
    <row r="71" spans="1:7" x14ac:dyDescent="0.35">
      <c r="A71" s="6" t="s">
        <v>74</v>
      </c>
      <c r="B71" s="12"/>
      <c r="C71" s="12"/>
      <c r="D71" s="12">
        <f t="shared" si="8"/>
        <v>0</v>
      </c>
      <c r="E71" s="12"/>
      <c r="F71" s="12"/>
      <c r="G71" s="12">
        <f t="shared" ref="G71:G73" si="19">D71-E71</f>
        <v>0</v>
      </c>
    </row>
    <row r="72" spans="1:7" x14ac:dyDescent="0.35">
      <c r="A72" s="6" t="s">
        <v>75</v>
      </c>
      <c r="B72" s="12"/>
      <c r="C72" s="12"/>
      <c r="D72" s="12">
        <f t="shared" si="8"/>
        <v>0</v>
      </c>
      <c r="E72" s="12"/>
      <c r="F72" s="12"/>
      <c r="G72" s="12">
        <f t="shared" si="19"/>
        <v>0</v>
      </c>
    </row>
    <row r="73" spans="1:7" x14ac:dyDescent="0.35">
      <c r="A73" s="6" t="s">
        <v>76</v>
      </c>
      <c r="B73" s="12"/>
      <c r="C73" s="12"/>
      <c r="D73" s="12">
        <f t="shared" si="8"/>
        <v>0</v>
      </c>
      <c r="E73" s="12"/>
      <c r="F73" s="12"/>
      <c r="G73" s="12">
        <f t="shared" si="19"/>
        <v>0</v>
      </c>
    </row>
    <row r="74" spans="1:7" x14ac:dyDescent="0.35">
      <c r="A74" s="5" t="s">
        <v>77</v>
      </c>
      <c r="B74" s="12">
        <f>SUM(B75:B81)</f>
        <v>0</v>
      </c>
      <c r="C74" s="12">
        <f t="shared" ref="C74:G74" si="20">SUM(C75:C81)</f>
        <v>0</v>
      </c>
      <c r="D74" s="12">
        <f t="shared" si="20"/>
        <v>0</v>
      </c>
      <c r="E74" s="12">
        <f t="shared" si="20"/>
        <v>0</v>
      </c>
      <c r="F74" s="12">
        <f t="shared" si="20"/>
        <v>0</v>
      </c>
      <c r="G74" s="12">
        <f t="shared" si="20"/>
        <v>0</v>
      </c>
    </row>
    <row r="75" spans="1:7" x14ac:dyDescent="0.35">
      <c r="A75" s="6" t="s">
        <v>78</v>
      </c>
      <c r="B75" s="12"/>
      <c r="C75" s="12"/>
      <c r="D75" s="12">
        <f t="shared" si="8"/>
        <v>0</v>
      </c>
      <c r="E75" s="12"/>
      <c r="F75" s="12"/>
      <c r="G75" s="12">
        <f t="shared" ref="G75:G81" si="21">D75-E75</f>
        <v>0</v>
      </c>
    </row>
    <row r="76" spans="1:7" x14ac:dyDescent="0.35">
      <c r="A76" s="6" t="s">
        <v>79</v>
      </c>
      <c r="B76" s="12"/>
      <c r="C76" s="12"/>
      <c r="D76" s="12">
        <f t="shared" si="8"/>
        <v>0</v>
      </c>
      <c r="E76" s="12"/>
      <c r="F76" s="12"/>
      <c r="G76" s="12">
        <f t="shared" si="21"/>
        <v>0</v>
      </c>
    </row>
    <row r="77" spans="1:7" x14ac:dyDescent="0.35">
      <c r="A77" s="6" t="s">
        <v>80</v>
      </c>
      <c r="B77" s="12"/>
      <c r="C77" s="12"/>
      <c r="D77" s="12">
        <f t="shared" si="8"/>
        <v>0</v>
      </c>
      <c r="E77" s="12"/>
      <c r="F77" s="12"/>
      <c r="G77" s="12">
        <f t="shared" si="21"/>
        <v>0</v>
      </c>
    </row>
    <row r="78" spans="1:7" x14ac:dyDescent="0.35">
      <c r="A78" s="6" t="s">
        <v>81</v>
      </c>
      <c r="B78" s="12"/>
      <c r="C78" s="12"/>
      <c r="D78" s="12">
        <f t="shared" si="8"/>
        <v>0</v>
      </c>
      <c r="E78" s="12"/>
      <c r="F78" s="12"/>
      <c r="G78" s="12">
        <f t="shared" si="21"/>
        <v>0</v>
      </c>
    </row>
    <row r="79" spans="1:7" x14ac:dyDescent="0.35">
      <c r="A79" s="6" t="s">
        <v>82</v>
      </c>
      <c r="B79" s="12"/>
      <c r="C79" s="12"/>
      <c r="D79" s="12">
        <f t="shared" si="8"/>
        <v>0</v>
      </c>
      <c r="E79" s="12"/>
      <c r="F79" s="12"/>
      <c r="G79" s="12">
        <f t="shared" si="21"/>
        <v>0</v>
      </c>
    </row>
    <row r="80" spans="1:7" x14ac:dyDescent="0.35">
      <c r="A80" s="6" t="s">
        <v>83</v>
      </c>
      <c r="B80" s="12"/>
      <c r="C80" s="12"/>
      <c r="D80" s="12">
        <f t="shared" si="8"/>
        <v>0</v>
      </c>
      <c r="E80" s="12"/>
      <c r="F80" s="12"/>
      <c r="G80" s="12">
        <f t="shared" si="21"/>
        <v>0</v>
      </c>
    </row>
    <row r="81" spans="1:7" x14ac:dyDescent="0.35">
      <c r="A81" s="6" t="s">
        <v>84</v>
      </c>
      <c r="B81" s="12"/>
      <c r="C81" s="12"/>
      <c r="D81" s="12">
        <f t="shared" si="8"/>
        <v>0</v>
      </c>
      <c r="E81" s="12"/>
      <c r="F81" s="12"/>
      <c r="G81" s="12">
        <f t="shared" si="21"/>
        <v>0</v>
      </c>
    </row>
    <row r="82" spans="1:7" x14ac:dyDescent="0.35">
      <c r="A82" s="7"/>
      <c r="B82" s="15"/>
      <c r="C82" s="15"/>
      <c r="D82" s="15"/>
      <c r="E82" s="15"/>
      <c r="F82" s="15"/>
      <c r="G82" s="15"/>
    </row>
    <row r="83" spans="1:7" x14ac:dyDescent="0.35">
      <c r="A83" s="8" t="s">
        <v>85</v>
      </c>
      <c r="B83" s="11">
        <f t="shared" ref="B83:G83" si="22">B84+B92+B102+B112+B122+B132+B136+B145+B149</f>
        <v>29897950</v>
      </c>
      <c r="C83" s="11">
        <f t="shared" si="22"/>
        <v>24524525.710000005</v>
      </c>
      <c r="D83" s="11">
        <f t="shared" si="22"/>
        <v>54422475.710000001</v>
      </c>
      <c r="E83" s="11">
        <f t="shared" si="22"/>
        <v>5971527.6900000004</v>
      </c>
      <c r="F83" s="11">
        <f t="shared" si="22"/>
        <v>5971527.6900000004</v>
      </c>
      <c r="G83" s="11">
        <f t="shared" si="22"/>
        <v>48450948.019999996</v>
      </c>
    </row>
    <row r="84" spans="1:7" x14ac:dyDescent="0.35">
      <c r="A84" s="5" t="s">
        <v>12</v>
      </c>
      <c r="B84" s="12">
        <f>SUM(B85:B91)</f>
        <v>0</v>
      </c>
      <c r="C84" s="12">
        <f t="shared" ref="C84:G84" si="23">SUM(C85:C91)</f>
        <v>500000</v>
      </c>
      <c r="D84" s="12">
        <f t="shared" si="23"/>
        <v>500000</v>
      </c>
      <c r="E84" s="12">
        <f t="shared" si="23"/>
        <v>0</v>
      </c>
      <c r="F84" s="12">
        <f t="shared" si="23"/>
        <v>0</v>
      </c>
      <c r="G84" s="12">
        <f t="shared" si="23"/>
        <v>500000</v>
      </c>
    </row>
    <row r="85" spans="1:7" x14ac:dyDescent="0.35">
      <c r="A85" s="6" t="s">
        <v>13</v>
      </c>
      <c r="B85" s="12"/>
      <c r="C85" s="13">
        <v>500000</v>
      </c>
      <c r="D85" s="12">
        <f t="shared" ref="D85:D91" si="24">B85+C85</f>
        <v>500000</v>
      </c>
      <c r="E85" s="12"/>
      <c r="F85" s="12"/>
      <c r="G85" s="12">
        <f t="shared" ref="G85:G91" si="25">D85-E85</f>
        <v>500000</v>
      </c>
    </row>
    <row r="86" spans="1:7" x14ac:dyDescent="0.35">
      <c r="A86" s="6" t="s">
        <v>14</v>
      </c>
      <c r="B86" s="12"/>
      <c r="C86" s="12"/>
      <c r="D86" s="12">
        <f t="shared" si="24"/>
        <v>0</v>
      </c>
      <c r="E86" s="12"/>
      <c r="F86" s="12"/>
      <c r="G86" s="12">
        <f t="shared" si="25"/>
        <v>0</v>
      </c>
    </row>
    <row r="87" spans="1:7" x14ac:dyDescent="0.35">
      <c r="A87" s="6" t="s">
        <v>15</v>
      </c>
      <c r="B87" s="12"/>
      <c r="C87" s="12"/>
      <c r="D87" s="12">
        <f t="shared" si="24"/>
        <v>0</v>
      </c>
      <c r="E87" s="12"/>
      <c r="F87" s="12"/>
      <c r="G87" s="12">
        <f t="shared" si="25"/>
        <v>0</v>
      </c>
    </row>
    <row r="88" spans="1:7" x14ac:dyDescent="0.35">
      <c r="A88" s="6" t="s">
        <v>16</v>
      </c>
      <c r="B88" s="12"/>
      <c r="C88" s="12"/>
      <c r="D88" s="12">
        <f t="shared" si="24"/>
        <v>0</v>
      </c>
      <c r="E88" s="12"/>
      <c r="F88" s="12"/>
      <c r="G88" s="12">
        <f t="shared" si="25"/>
        <v>0</v>
      </c>
    </row>
    <row r="89" spans="1:7" x14ac:dyDescent="0.35">
      <c r="A89" s="6" t="s">
        <v>17</v>
      </c>
      <c r="B89" s="12"/>
      <c r="C89" s="12"/>
      <c r="D89" s="12">
        <f t="shared" si="24"/>
        <v>0</v>
      </c>
      <c r="E89" s="12"/>
      <c r="F89" s="12"/>
      <c r="G89" s="12">
        <f t="shared" si="25"/>
        <v>0</v>
      </c>
    </row>
    <row r="90" spans="1:7" x14ac:dyDescent="0.35">
      <c r="A90" s="6" t="s">
        <v>18</v>
      </c>
      <c r="B90" s="12"/>
      <c r="C90" s="12"/>
      <c r="D90" s="12">
        <f t="shared" si="24"/>
        <v>0</v>
      </c>
      <c r="E90" s="12"/>
      <c r="F90" s="12"/>
      <c r="G90" s="12">
        <f t="shared" si="25"/>
        <v>0</v>
      </c>
    </row>
    <row r="91" spans="1:7" x14ac:dyDescent="0.35">
      <c r="A91" s="6" t="s">
        <v>19</v>
      </c>
      <c r="B91" s="12"/>
      <c r="C91" s="12"/>
      <c r="D91" s="12">
        <f t="shared" si="24"/>
        <v>0</v>
      </c>
      <c r="E91" s="12"/>
      <c r="F91" s="12"/>
      <c r="G91" s="12">
        <f t="shared" si="25"/>
        <v>0</v>
      </c>
    </row>
    <row r="92" spans="1:7" x14ac:dyDescent="0.35">
      <c r="A92" s="5" t="s">
        <v>20</v>
      </c>
      <c r="B92" s="12">
        <f>SUM(B93:B101)</f>
        <v>1906000</v>
      </c>
      <c r="C92" s="12">
        <f t="shared" ref="C92:G92" si="26">SUM(C93:C101)</f>
        <v>-469132.24</v>
      </c>
      <c r="D92" s="12">
        <f t="shared" si="26"/>
        <v>1436867.76</v>
      </c>
      <c r="E92" s="12">
        <f t="shared" si="26"/>
        <v>140914.67000000001</v>
      </c>
      <c r="F92" s="12">
        <f t="shared" si="26"/>
        <v>140914.67000000001</v>
      </c>
      <c r="G92" s="12">
        <f t="shared" si="26"/>
        <v>1295953.0900000001</v>
      </c>
    </row>
    <row r="93" spans="1:7" x14ac:dyDescent="0.35">
      <c r="A93" s="6" t="s">
        <v>21</v>
      </c>
      <c r="B93" s="13">
        <v>53000</v>
      </c>
      <c r="C93" s="13">
        <v>0</v>
      </c>
      <c r="D93" s="12">
        <f t="shared" ref="D93:D101" si="27">B93+C93</f>
        <v>53000</v>
      </c>
      <c r="E93" s="13"/>
      <c r="F93" s="13"/>
      <c r="G93" s="12">
        <f t="shared" ref="G93:G101" si="28">D93-E93</f>
        <v>53000</v>
      </c>
    </row>
    <row r="94" spans="1:7" x14ac:dyDescent="0.35">
      <c r="A94" s="6" t="s">
        <v>22</v>
      </c>
      <c r="B94" s="13">
        <v>65000</v>
      </c>
      <c r="C94" s="13">
        <v>0</v>
      </c>
      <c r="D94" s="12">
        <f t="shared" si="27"/>
        <v>65000</v>
      </c>
      <c r="E94" s="13"/>
      <c r="F94" s="13"/>
      <c r="G94" s="12">
        <f t="shared" si="28"/>
        <v>65000</v>
      </c>
    </row>
    <row r="95" spans="1:7" x14ac:dyDescent="0.35">
      <c r="A95" s="6" t="s">
        <v>23</v>
      </c>
      <c r="B95" s="12"/>
      <c r="C95" s="12"/>
      <c r="D95" s="12">
        <f t="shared" si="27"/>
        <v>0</v>
      </c>
      <c r="E95" s="12"/>
      <c r="F95" s="12"/>
      <c r="G95" s="12">
        <f t="shared" si="28"/>
        <v>0</v>
      </c>
    </row>
    <row r="96" spans="1:7" x14ac:dyDescent="0.35">
      <c r="A96" s="6" t="s">
        <v>24</v>
      </c>
      <c r="B96" s="13">
        <v>119000</v>
      </c>
      <c r="C96" s="13">
        <v>30867.759999999998</v>
      </c>
      <c r="D96" s="12">
        <f t="shared" si="27"/>
        <v>149867.76</v>
      </c>
      <c r="E96" s="13">
        <v>18937.23</v>
      </c>
      <c r="F96" s="13">
        <v>18937.23</v>
      </c>
      <c r="G96" s="12">
        <f t="shared" si="28"/>
        <v>130930.53000000001</v>
      </c>
    </row>
    <row r="97" spans="1:7" x14ac:dyDescent="0.35">
      <c r="A97" s="1" t="s">
        <v>25</v>
      </c>
      <c r="B97" s="13">
        <v>5000</v>
      </c>
      <c r="C97" s="13">
        <v>0</v>
      </c>
      <c r="D97" s="12">
        <f t="shared" si="27"/>
        <v>5000</v>
      </c>
      <c r="E97" s="13">
        <v>0</v>
      </c>
      <c r="F97" s="13">
        <v>0</v>
      </c>
      <c r="G97" s="12">
        <f t="shared" si="28"/>
        <v>5000</v>
      </c>
    </row>
    <row r="98" spans="1:7" x14ac:dyDescent="0.35">
      <c r="A98" s="6" t="s">
        <v>26</v>
      </c>
      <c r="B98" s="13">
        <v>1382000</v>
      </c>
      <c r="C98" s="13">
        <v>-500000</v>
      </c>
      <c r="D98" s="12">
        <f t="shared" si="27"/>
        <v>882000</v>
      </c>
      <c r="E98" s="13">
        <v>121977.44</v>
      </c>
      <c r="F98" s="13">
        <v>121977.44</v>
      </c>
      <c r="G98" s="12">
        <f t="shared" si="28"/>
        <v>760022.56</v>
      </c>
    </row>
    <row r="99" spans="1:7" x14ac:dyDescent="0.35">
      <c r="A99" s="6" t="s">
        <v>27</v>
      </c>
      <c r="B99" s="13">
        <v>122000</v>
      </c>
      <c r="C99" s="13">
        <v>0</v>
      </c>
      <c r="D99" s="12">
        <f t="shared" si="27"/>
        <v>122000</v>
      </c>
      <c r="E99" s="13"/>
      <c r="F99" s="13"/>
      <c r="G99" s="12">
        <f t="shared" si="28"/>
        <v>122000</v>
      </c>
    </row>
    <row r="100" spans="1:7" x14ac:dyDescent="0.35">
      <c r="A100" s="6" t="s">
        <v>28</v>
      </c>
      <c r="B100" s="12"/>
      <c r="C100" s="12"/>
      <c r="D100" s="12">
        <f t="shared" si="27"/>
        <v>0</v>
      </c>
      <c r="E100" s="12"/>
      <c r="F100" s="12"/>
      <c r="G100" s="12">
        <f t="shared" si="28"/>
        <v>0</v>
      </c>
    </row>
    <row r="101" spans="1:7" x14ac:dyDescent="0.35">
      <c r="A101" s="6" t="s">
        <v>29</v>
      </c>
      <c r="B101" s="13">
        <v>160000</v>
      </c>
      <c r="C101" s="13">
        <v>0</v>
      </c>
      <c r="D101" s="12">
        <f t="shared" si="27"/>
        <v>160000</v>
      </c>
      <c r="E101" s="13"/>
      <c r="F101" s="13"/>
      <c r="G101" s="12">
        <f t="shared" si="28"/>
        <v>160000</v>
      </c>
    </row>
    <row r="102" spans="1:7" x14ac:dyDescent="0.35">
      <c r="A102" s="5" t="s">
        <v>30</v>
      </c>
      <c r="B102" s="12">
        <f>SUM(B103:B111)</f>
        <v>2656320.0699999998</v>
      </c>
      <c r="C102" s="12">
        <f t="shared" ref="C102:G102" si="29">SUM(C103:C111)</f>
        <v>596585.42000000004</v>
      </c>
      <c r="D102" s="12">
        <f t="shared" si="29"/>
        <v>3252905.49</v>
      </c>
      <c r="E102" s="12">
        <f t="shared" si="29"/>
        <v>624951.23</v>
      </c>
      <c r="F102" s="12">
        <f t="shared" si="29"/>
        <v>624951.23</v>
      </c>
      <c r="G102" s="12">
        <f t="shared" si="29"/>
        <v>2627954.2600000002</v>
      </c>
    </row>
    <row r="103" spans="1:7" x14ac:dyDescent="0.35">
      <c r="A103" s="6" t="s">
        <v>31</v>
      </c>
      <c r="B103" s="13">
        <v>2245481</v>
      </c>
      <c r="C103" s="13">
        <v>614297.24</v>
      </c>
      <c r="D103" s="12">
        <f t="shared" ref="D103:D111" si="30">B103+C103</f>
        <v>2859778.24</v>
      </c>
      <c r="E103" s="13">
        <v>607085.23</v>
      </c>
      <c r="F103" s="13">
        <v>607085.23</v>
      </c>
      <c r="G103" s="12">
        <f t="shared" ref="G103:G111" si="31">D103-E103</f>
        <v>2252693.0100000002</v>
      </c>
    </row>
    <row r="104" spans="1:7" x14ac:dyDescent="0.35">
      <c r="A104" s="6" t="s">
        <v>32</v>
      </c>
      <c r="B104" s="12"/>
      <c r="C104" s="12"/>
      <c r="D104" s="12">
        <f t="shared" si="30"/>
        <v>0</v>
      </c>
      <c r="E104" s="12"/>
      <c r="F104" s="12"/>
      <c r="G104" s="12">
        <f t="shared" si="31"/>
        <v>0</v>
      </c>
    </row>
    <row r="105" spans="1:7" x14ac:dyDescent="0.35">
      <c r="A105" s="6" t="s">
        <v>33</v>
      </c>
      <c r="B105" s="13">
        <v>255839.07</v>
      </c>
      <c r="C105" s="13">
        <v>-57711.82</v>
      </c>
      <c r="D105" s="12">
        <f t="shared" si="30"/>
        <v>198127.25</v>
      </c>
      <c r="E105" s="13">
        <v>17866</v>
      </c>
      <c r="F105" s="13">
        <v>17866</v>
      </c>
      <c r="G105" s="12">
        <f t="shared" si="31"/>
        <v>180261.25</v>
      </c>
    </row>
    <row r="106" spans="1:7" x14ac:dyDescent="0.35">
      <c r="A106" s="6" t="s">
        <v>34</v>
      </c>
      <c r="B106" s="13">
        <v>115000</v>
      </c>
      <c r="C106" s="13">
        <v>0</v>
      </c>
      <c r="D106" s="12">
        <f t="shared" si="30"/>
        <v>115000</v>
      </c>
      <c r="E106" s="13"/>
      <c r="F106" s="13"/>
      <c r="G106" s="12">
        <f t="shared" si="31"/>
        <v>115000</v>
      </c>
    </row>
    <row r="107" spans="1:7" x14ac:dyDescent="0.35">
      <c r="A107" s="6" t="s">
        <v>35</v>
      </c>
      <c r="B107" s="13">
        <v>40000</v>
      </c>
      <c r="C107" s="13">
        <v>0</v>
      </c>
      <c r="D107" s="12">
        <f t="shared" si="30"/>
        <v>40000</v>
      </c>
      <c r="E107" s="13"/>
      <c r="F107" s="13"/>
      <c r="G107" s="12">
        <f t="shared" si="31"/>
        <v>40000</v>
      </c>
    </row>
    <row r="108" spans="1:7" x14ac:dyDescent="0.35">
      <c r="A108" s="6" t="s">
        <v>36</v>
      </c>
      <c r="B108" s="12"/>
      <c r="C108" s="12"/>
      <c r="D108" s="12">
        <f t="shared" si="30"/>
        <v>0</v>
      </c>
      <c r="E108" s="12"/>
      <c r="F108" s="12"/>
      <c r="G108" s="12">
        <f t="shared" si="31"/>
        <v>0</v>
      </c>
    </row>
    <row r="109" spans="1:7" x14ac:dyDescent="0.35">
      <c r="A109" s="6" t="s">
        <v>37</v>
      </c>
      <c r="B109" s="12"/>
      <c r="C109" s="12"/>
      <c r="D109" s="12">
        <f t="shared" si="30"/>
        <v>0</v>
      </c>
      <c r="E109" s="12"/>
      <c r="F109" s="12"/>
      <c r="G109" s="12">
        <f t="shared" si="31"/>
        <v>0</v>
      </c>
    </row>
    <row r="110" spans="1:7" x14ac:dyDescent="0.35">
      <c r="A110" s="6" t="s">
        <v>38</v>
      </c>
      <c r="B110" s="13">
        <v>0</v>
      </c>
      <c r="C110" s="13">
        <v>40000</v>
      </c>
      <c r="D110" s="12">
        <f t="shared" si="30"/>
        <v>40000</v>
      </c>
      <c r="E110" s="12"/>
      <c r="F110" s="12"/>
      <c r="G110" s="12">
        <f t="shared" si="31"/>
        <v>40000</v>
      </c>
    </row>
    <row r="111" spans="1:7" x14ac:dyDescent="0.35">
      <c r="A111" s="6" t="s">
        <v>39</v>
      </c>
      <c r="B111" s="12"/>
      <c r="C111" s="12"/>
      <c r="D111" s="12">
        <f t="shared" si="30"/>
        <v>0</v>
      </c>
      <c r="E111" s="12"/>
      <c r="F111" s="12"/>
      <c r="G111" s="12">
        <f t="shared" si="31"/>
        <v>0</v>
      </c>
    </row>
    <row r="112" spans="1:7" x14ac:dyDescent="0.35">
      <c r="A112" s="5" t="s">
        <v>40</v>
      </c>
      <c r="B112" s="12">
        <f>SUM(B113:B121)</f>
        <v>1091807.83</v>
      </c>
      <c r="C112" s="12">
        <f t="shared" ref="C112:G112" si="32">SUM(C113:C121)</f>
        <v>6919077.8799999999</v>
      </c>
      <c r="D112" s="12">
        <f t="shared" si="32"/>
        <v>8010885.71</v>
      </c>
      <c r="E112" s="12">
        <f t="shared" si="32"/>
        <v>0</v>
      </c>
      <c r="F112" s="12">
        <f t="shared" si="32"/>
        <v>0</v>
      </c>
      <c r="G112" s="12">
        <f t="shared" si="32"/>
        <v>8010885.71</v>
      </c>
    </row>
    <row r="113" spans="1:7" x14ac:dyDescent="0.35">
      <c r="A113" s="6" t="s">
        <v>41</v>
      </c>
      <c r="B113" s="12"/>
      <c r="C113" s="12"/>
      <c r="D113" s="12">
        <f t="shared" ref="D113:D121" si="33">B113+C113</f>
        <v>0</v>
      </c>
      <c r="E113" s="12"/>
      <c r="F113" s="12"/>
      <c r="G113" s="12">
        <f t="shared" ref="G113:G121" si="34">D113-E113</f>
        <v>0</v>
      </c>
    </row>
    <row r="114" spans="1:7" x14ac:dyDescent="0.35">
      <c r="A114" s="6" t="s">
        <v>42</v>
      </c>
      <c r="B114" s="13">
        <v>0</v>
      </c>
      <c r="C114" s="13">
        <v>900000</v>
      </c>
      <c r="D114" s="12">
        <f t="shared" si="33"/>
        <v>900000</v>
      </c>
      <c r="E114" s="12"/>
      <c r="F114" s="12"/>
      <c r="G114" s="12">
        <f t="shared" si="34"/>
        <v>900000</v>
      </c>
    </row>
    <row r="115" spans="1:7" x14ac:dyDescent="0.35">
      <c r="A115" s="6" t="s">
        <v>43</v>
      </c>
      <c r="B115" s="13">
        <v>0</v>
      </c>
      <c r="C115" s="13">
        <v>926600</v>
      </c>
      <c r="D115" s="12">
        <f t="shared" si="33"/>
        <v>926600</v>
      </c>
      <c r="E115" s="12"/>
      <c r="F115" s="12"/>
      <c r="G115" s="12">
        <f t="shared" si="34"/>
        <v>926600</v>
      </c>
    </row>
    <row r="116" spans="1:7" x14ac:dyDescent="0.35">
      <c r="A116" s="6" t="s">
        <v>44</v>
      </c>
      <c r="B116" s="13">
        <v>1091807.83</v>
      </c>
      <c r="C116" s="13">
        <f>6184285.71-1091807.83</f>
        <v>5092477.88</v>
      </c>
      <c r="D116" s="12">
        <f t="shared" si="33"/>
        <v>6184285.71</v>
      </c>
      <c r="E116" s="13"/>
      <c r="F116" s="13"/>
      <c r="G116" s="12">
        <f t="shared" si="34"/>
        <v>6184285.71</v>
      </c>
    </row>
    <row r="117" spans="1:7" x14ac:dyDescent="0.35">
      <c r="A117" s="6" t="s">
        <v>45</v>
      </c>
      <c r="B117" s="12"/>
      <c r="C117" s="12"/>
      <c r="D117" s="12">
        <f t="shared" si="33"/>
        <v>0</v>
      </c>
      <c r="E117" s="12"/>
      <c r="F117" s="12"/>
      <c r="G117" s="12">
        <f t="shared" si="34"/>
        <v>0</v>
      </c>
    </row>
    <row r="118" spans="1:7" x14ac:dyDescent="0.35">
      <c r="A118" s="6" t="s">
        <v>46</v>
      </c>
      <c r="B118" s="12"/>
      <c r="C118" s="12"/>
      <c r="D118" s="12">
        <f t="shared" si="33"/>
        <v>0</v>
      </c>
      <c r="E118" s="12"/>
      <c r="F118" s="12"/>
      <c r="G118" s="12">
        <f t="shared" si="34"/>
        <v>0</v>
      </c>
    </row>
    <row r="119" spans="1:7" x14ac:dyDescent="0.35">
      <c r="A119" s="6" t="s">
        <v>47</v>
      </c>
      <c r="B119" s="12"/>
      <c r="C119" s="12"/>
      <c r="D119" s="12">
        <f t="shared" si="33"/>
        <v>0</v>
      </c>
      <c r="E119" s="12"/>
      <c r="F119" s="12"/>
      <c r="G119" s="12">
        <f t="shared" si="34"/>
        <v>0</v>
      </c>
    </row>
    <row r="120" spans="1:7" x14ac:dyDescent="0.35">
      <c r="A120" s="6" t="s">
        <v>48</v>
      </c>
      <c r="B120" s="12"/>
      <c r="C120" s="12"/>
      <c r="D120" s="12">
        <f t="shared" si="33"/>
        <v>0</v>
      </c>
      <c r="E120" s="12"/>
      <c r="F120" s="12"/>
      <c r="G120" s="12">
        <f t="shared" si="34"/>
        <v>0</v>
      </c>
    </row>
    <row r="121" spans="1:7" x14ac:dyDescent="0.35">
      <c r="A121" s="6" t="s">
        <v>49</v>
      </c>
      <c r="B121" s="12"/>
      <c r="C121" s="12"/>
      <c r="D121" s="12">
        <f t="shared" si="33"/>
        <v>0</v>
      </c>
      <c r="E121" s="12"/>
      <c r="F121" s="12"/>
      <c r="G121" s="12">
        <f t="shared" si="34"/>
        <v>0</v>
      </c>
    </row>
    <row r="122" spans="1:7" x14ac:dyDescent="0.35">
      <c r="A122" s="5" t="s">
        <v>50</v>
      </c>
      <c r="B122" s="12">
        <f>SUM(B123:B131)</f>
        <v>130559.38</v>
      </c>
      <c r="C122" s="12">
        <f t="shared" ref="C122:G122" si="35">SUM(C123:C131)</f>
        <v>-1128.8499999999999</v>
      </c>
      <c r="D122" s="12">
        <f t="shared" si="35"/>
        <v>129430.53</v>
      </c>
      <c r="E122" s="12">
        <f t="shared" si="35"/>
        <v>0</v>
      </c>
      <c r="F122" s="12">
        <f t="shared" si="35"/>
        <v>0</v>
      </c>
      <c r="G122" s="12">
        <f t="shared" si="35"/>
        <v>129430.53</v>
      </c>
    </row>
    <row r="123" spans="1:7" x14ac:dyDescent="0.35">
      <c r="A123" s="6" t="s">
        <v>51</v>
      </c>
      <c r="B123" s="13">
        <v>130559.38</v>
      </c>
      <c r="C123" s="13">
        <v>-1128.8499999999999</v>
      </c>
      <c r="D123" s="12">
        <f t="shared" ref="D123:D131" si="36">B123+C123</f>
        <v>129430.53</v>
      </c>
      <c r="E123" s="13">
        <v>0</v>
      </c>
      <c r="F123" s="13">
        <v>0</v>
      </c>
      <c r="G123" s="12">
        <f t="shared" ref="G123:G131" si="37">D123-E123</f>
        <v>129430.53</v>
      </c>
    </row>
    <row r="124" spans="1:7" x14ac:dyDescent="0.35">
      <c r="A124" s="6" t="s">
        <v>52</v>
      </c>
      <c r="B124" s="12"/>
      <c r="C124" s="12"/>
      <c r="D124" s="12">
        <f t="shared" si="36"/>
        <v>0</v>
      </c>
      <c r="E124" s="12"/>
      <c r="F124" s="12"/>
      <c r="G124" s="12">
        <f t="shared" si="37"/>
        <v>0</v>
      </c>
    </row>
    <row r="125" spans="1:7" x14ac:dyDescent="0.35">
      <c r="A125" s="6" t="s">
        <v>53</v>
      </c>
      <c r="B125" s="12"/>
      <c r="C125" s="12"/>
      <c r="D125" s="12">
        <f t="shared" si="36"/>
        <v>0</v>
      </c>
      <c r="E125" s="12"/>
      <c r="F125" s="12"/>
      <c r="G125" s="12">
        <f t="shared" si="37"/>
        <v>0</v>
      </c>
    </row>
    <row r="126" spans="1:7" x14ac:dyDescent="0.35">
      <c r="A126" s="6" t="s">
        <v>54</v>
      </c>
      <c r="B126" s="12"/>
      <c r="C126" s="12"/>
      <c r="D126" s="12">
        <f t="shared" si="36"/>
        <v>0</v>
      </c>
      <c r="E126" s="12"/>
      <c r="F126" s="12"/>
      <c r="G126" s="12">
        <f t="shared" si="37"/>
        <v>0</v>
      </c>
    </row>
    <row r="127" spans="1:7" x14ac:dyDescent="0.35">
      <c r="A127" s="6" t="s">
        <v>55</v>
      </c>
      <c r="B127" s="12"/>
      <c r="C127" s="12"/>
      <c r="D127" s="12">
        <f t="shared" si="36"/>
        <v>0</v>
      </c>
      <c r="E127" s="12"/>
      <c r="F127" s="12"/>
      <c r="G127" s="12">
        <f t="shared" si="37"/>
        <v>0</v>
      </c>
    </row>
    <row r="128" spans="1:7" x14ac:dyDescent="0.35">
      <c r="A128" s="6" t="s">
        <v>56</v>
      </c>
      <c r="B128" s="12"/>
      <c r="C128" s="12"/>
      <c r="D128" s="12">
        <f t="shared" si="36"/>
        <v>0</v>
      </c>
      <c r="E128" s="12"/>
      <c r="F128" s="12"/>
      <c r="G128" s="12">
        <f t="shared" si="37"/>
        <v>0</v>
      </c>
    </row>
    <row r="129" spans="1:7" x14ac:dyDescent="0.35">
      <c r="A129" s="6" t="s">
        <v>57</v>
      </c>
      <c r="B129" s="12"/>
      <c r="C129" s="12"/>
      <c r="D129" s="12">
        <f t="shared" si="36"/>
        <v>0</v>
      </c>
      <c r="E129" s="12"/>
      <c r="F129" s="12"/>
      <c r="G129" s="12">
        <f t="shared" si="37"/>
        <v>0</v>
      </c>
    </row>
    <row r="130" spans="1:7" x14ac:dyDescent="0.35">
      <c r="A130" s="6" t="s">
        <v>58</v>
      </c>
      <c r="B130" s="12"/>
      <c r="C130" s="12"/>
      <c r="D130" s="12">
        <f t="shared" si="36"/>
        <v>0</v>
      </c>
      <c r="E130" s="12"/>
      <c r="F130" s="12"/>
      <c r="G130" s="12">
        <f t="shared" si="37"/>
        <v>0</v>
      </c>
    </row>
    <row r="131" spans="1:7" x14ac:dyDescent="0.35">
      <c r="A131" s="6" t="s">
        <v>59</v>
      </c>
      <c r="B131" s="12"/>
      <c r="C131" s="12"/>
      <c r="D131" s="12">
        <f t="shared" si="36"/>
        <v>0</v>
      </c>
      <c r="E131" s="12"/>
      <c r="F131" s="12"/>
      <c r="G131" s="12">
        <f t="shared" si="37"/>
        <v>0</v>
      </c>
    </row>
    <row r="132" spans="1:7" x14ac:dyDescent="0.35">
      <c r="A132" s="5" t="s">
        <v>60</v>
      </c>
      <c r="B132" s="12">
        <f>SUM(B133:B135)</f>
        <v>24113262.719999999</v>
      </c>
      <c r="C132" s="12">
        <f t="shared" ref="C132:G132" si="38">SUM(C133:C135)</f>
        <v>16979123.500000004</v>
      </c>
      <c r="D132" s="12">
        <f t="shared" si="38"/>
        <v>41092386.219999999</v>
      </c>
      <c r="E132" s="12">
        <f t="shared" si="38"/>
        <v>5205661.79</v>
      </c>
      <c r="F132" s="12">
        <f t="shared" si="38"/>
        <v>5205661.79</v>
      </c>
      <c r="G132" s="12">
        <f t="shared" si="38"/>
        <v>35886724.43</v>
      </c>
    </row>
    <row r="133" spans="1:7" x14ac:dyDescent="0.35">
      <c r="A133" s="6" t="s">
        <v>61</v>
      </c>
      <c r="B133" s="13">
        <v>24113262.719999999</v>
      </c>
      <c r="C133" s="13">
        <f>40915434.2-23936310.7</f>
        <v>16979123.500000004</v>
      </c>
      <c r="D133" s="12">
        <f t="shared" ref="D133:D156" si="39">B133+C133</f>
        <v>41092386.219999999</v>
      </c>
      <c r="E133" s="13">
        <v>5205661.79</v>
      </c>
      <c r="F133" s="13">
        <v>5205661.79</v>
      </c>
      <c r="G133" s="12">
        <f t="shared" ref="G133:G135" si="40">D133-E133</f>
        <v>35886724.43</v>
      </c>
    </row>
    <row r="134" spans="1:7" x14ac:dyDescent="0.35">
      <c r="A134" s="6" t="s">
        <v>62</v>
      </c>
      <c r="B134" s="13"/>
      <c r="C134" s="13"/>
      <c r="D134" s="12">
        <f t="shared" si="39"/>
        <v>0</v>
      </c>
      <c r="E134" s="13"/>
      <c r="F134" s="13"/>
      <c r="G134" s="12">
        <f t="shared" si="40"/>
        <v>0</v>
      </c>
    </row>
    <row r="135" spans="1:7" x14ac:dyDescent="0.35">
      <c r="A135" s="6" t="s">
        <v>63</v>
      </c>
      <c r="B135" s="12"/>
      <c r="C135" s="12"/>
      <c r="D135" s="12">
        <f t="shared" si="39"/>
        <v>0</v>
      </c>
      <c r="E135" s="12"/>
      <c r="F135" s="12"/>
      <c r="G135" s="12">
        <f t="shared" si="40"/>
        <v>0</v>
      </c>
    </row>
    <row r="136" spans="1:7" x14ac:dyDescent="0.35">
      <c r="A136" s="5" t="s">
        <v>64</v>
      </c>
      <c r="B136" s="12">
        <f>SUM(B137:B141,B143:B144)</f>
        <v>0</v>
      </c>
      <c r="C136" s="12">
        <f t="shared" ref="C136:G136" si="41">SUM(C137:C141,C143:C144)</f>
        <v>0</v>
      </c>
      <c r="D136" s="12">
        <f t="shared" si="41"/>
        <v>0</v>
      </c>
      <c r="E136" s="12">
        <f t="shared" si="41"/>
        <v>0</v>
      </c>
      <c r="F136" s="12">
        <f t="shared" si="41"/>
        <v>0</v>
      </c>
      <c r="G136" s="12">
        <f t="shared" si="41"/>
        <v>0</v>
      </c>
    </row>
    <row r="137" spans="1:7" x14ac:dyDescent="0.35">
      <c r="A137" s="6" t="s">
        <v>65</v>
      </c>
      <c r="B137" s="16"/>
      <c r="C137" s="16"/>
      <c r="D137" s="12">
        <f t="shared" si="39"/>
        <v>0</v>
      </c>
      <c r="E137" s="16"/>
      <c r="F137" s="16"/>
      <c r="G137" s="12">
        <f t="shared" ref="G137:G144" si="42">D137-E137</f>
        <v>0</v>
      </c>
    </row>
    <row r="138" spans="1:7" x14ac:dyDescent="0.35">
      <c r="A138" s="6" t="s">
        <v>66</v>
      </c>
      <c r="B138" s="16"/>
      <c r="C138" s="16"/>
      <c r="D138" s="12">
        <f t="shared" si="39"/>
        <v>0</v>
      </c>
      <c r="E138" s="16"/>
      <c r="F138" s="16"/>
      <c r="G138" s="12">
        <f t="shared" si="42"/>
        <v>0</v>
      </c>
    </row>
    <row r="139" spans="1:7" x14ac:dyDescent="0.35">
      <c r="A139" s="6" t="s">
        <v>67</v>
      </c>
      <c r="B139" s="16"/>
      <c r="C139" s="16"/>
      <c r="D139" s="12">
        <f t="shared" si="39"/>
        <v>0</v>
      </c>
      <c r="E139" s="16"/>
      <c r="F139" s="16"/>
      <c r="G139" s="12">
        <f t="shared" si="42"/>
        <v>0</v>
      </c>
    </row>
    <row r="140" spans="1:7" x14ac:dyDescent="0.35">
      <c r="A140" s="6" t="s">
        <v>68</v>
      </c>
      <c r="B140" s="16"/>
      <c r="C140" s="16"/>
      <c r="D140" s="12">
        <f t="shared" si="39"/>
        <v>0</v>
      </c>
      <c r="E140" s="16"/>
      <c r="F140" s="16"/>
      <c r="G140" s="12">
        <f t="shared" si="42"/>
        <v>0</v>
      </c>
    </row>
    <row r="141" spans="1:7" x14ac:dyDescent="0.35">
      <c r="A141" s="6" t="s">
        <v>69</v>
      </c>
      <c r="B141" s="16"/>
      <c r="C141" s="16"/>
      <c r="D141" s="12">
        <f t="shared" si="39"/>
        <v>0</v>
      </c>
      <c r="E141" s="16"/>
      <c r="F141" s="16"/>
      <c r="G141" s="12">
        <f t="shared" si="42"/>
        <v>0</v>
      </c>
    </row>
    <row r="142" spans="1:7" x14ac:dyDescent="0.35">
      <c r="A142" s="6" t="s">
        <v>70</v>
      </c>
      <c r="B142" s="16"/>
      <c r="C142" s="16"/>
      <c r="D142" s="12">
        <f t="shared" si="39"/>
        <v>0</v>
      </c>
      <c r="E142" s="16"/>
      <c r="F142" s="16"/>
      <c r="G142" s="12">
        <f t="shared" si="42"/>
        <v>0</v>
      </c>
    </row>
    <row r="143" spans="1:7" x14ac:dyDescent="0.35">
      <c r="A143" s="6" t="s">
        <v>71</v>
      </c>
      <c r="B143" s="16"/>
      <c r="C143" s="16"/>
      <c r="D143" s="12">
        <f t="shared" si="39"/>
        <v>0</v>
      </c>
      <c r="E143" s="16"/>
      <c r="F143" s="16"/>
      <c r="G143" s="12">
        <f t="shared" si="42"/>
        <v>0</v>
      </c>
    </row>
    <row r="144" spans="1:7" x14ac:dyDescent="0.35">
      <c r="A144" s="6" t="s">
        <v>72</v>
      </c>
      <c r="B144" s="16"/>
      <c r="C144" s="16"/>
      <c r="D144" s="12">
        <f t="shared" si="39"/>
        <v>0</v>
      </c>
      <c r="E144" s="16"/>
      <c r="F144" s="16"/>
      <c r="G144" s="12">
        <f t="shared" si="42"/>
        <v>0</v>
      </c>
    </row>
    <row r="145" spans="1:7" x14ac:dyDescent="0.35">
      <c r="A145" s="5" t="s">
        <v>73</v>
      </c>
      <c r="B145" s="12">
        <f>SUM(B146:B148)</f>
        <v>0</v>
      </c>
      <c r="C145" s="12">
        <f t="shared" ref="C145:G145" si="43">SUM(C146:C148)</f>
        <v>0</v>
      </c>
      <c r="D145" s="12">
        <f t="shared" si="43"/>
        <v>0</v>
      </c>
      <c r="E145" s="12">
        <f t="shared" si="43"/>
        <v>0</v>
      </c>
      <c r="F145" s="12">
        <f t="shared" si="43"/>
        <v>0</v>
      </c>
      <c r="G145" s="12">
        <f t="shared" si="43"/>
        <v>0</v>
      </c>
    </row>
    <row r="146" spans="1:7" x14ac:dyDescent="0.35">
      <c r="A146" s="6" t="s">
        <v>74</v>
      </c>
      <c r="B146" s="16"/>
      <c r="C146" s="16"/>
      <c r="D146" s="12">
        <f t="shared" si="39"/>
        <v>0</v>
      </c>
      <c r="E146" s="16"/>
      <c r="F146" s="16"/>
      <c r="G146" s="12">
        <f t="shared" ref="G146:G148" si="44">D146-E146</f>
        <v>0</v>
      </c>
    </row>
    <row r="147" spans="1:7" x14ac:dyDescent="0.35">
      <c r="A147" s="6" t="s">
        <v>75</v>
      </c>
      <c r="B147" s="16"/>
      <c r="C147" s="16"/>
      <c r="D147" s="12">
        <f t="shared" si="39"/>
        <v>0</v>
      </c>
      <c r="E147" s="16"/>
      <c r="F147" s="16"/>
      <c r="G147" s="12">
        <f t="shared" si="44"/>
        <v>0</v>
      </c>
    </row>
    <row r="148" spans="1:7" x14ac:dyDescent="0.35">
      <c r="A148" s="6" t="s">
        <v>76</v>
      </c>
      <c r="B148" s="16"/>
      <c r="C148" s="16"/>
      <c r="D148" s="12">
        <f t="shared" si="39"/>
        <v>0</v>
      </c>
      <c r="E148" s="16"/>
      <c r="F148" s="16"/>
      <c r="G148" s="12">
        <f t="shared" si="44"/>
        <v>0</v>
      </c>
    </row>
    <row r="149" spans="1:7" x14ac:dyDescent="0.35">
      <c r="A149" s="5" t="s">
        <v>77</v>
      </c>
      <c r="B149" s="12">
        <f>SUM(B150:B156)</f>
        <v>0</v>
      </c>
      <c r="C149" s="12">
        <f t="shared" ref="C149:G149" si="45">SUM(C150:C156)</f>
        <v>0</v>
      </c>
      <c r="D149" s="12">
        <f t="shared" si="45"/>
        <v>0</v>
      </c>
      <c r="E149" s="12">
        <f t="shared" si="45"/>
        <v>0</v>
      </c>
      <c r="F149" s="12">
        <f t="shared" si="45"/>
        <v>0</v>
      </c>
      <c r="G149" s="12">
        <f t="shared" si="45"/>
        <v>0</v>
      </c>
    </row>
    <row r="150" spans="1:7" x14ac:dyDescent="0.35">
      <c r="A150" s="6" t="s">
        <v>78</v>
      </c>
      <c r="B150" s="16"/>
      <c r="C150" s="16"/>
      <c r="D150" s="12">
        <f t="shared" si="39"/>
        <v>0</v>
      </c>
      <c r="E150" s="16"/>
      <c r="F150" s="16"/>
      <c r="G150" s="12">
        <f t="shared" ref="G150:G156" si="46">D150-E150</f>
        <v>0</v>
      </c>
    </row>
    <row r="151" spans="1:7" x14ac:dyDescent="0.35">
      <c r="A151" s="6" t="s">
        <v>79</v>
      </c>
      <c r="B151" s="16"/>
      <c r="C151" s="16"/>
      <c r="D151" s="12">
        <f t="shared" si="39"/>
        <v>0</v>
      </c>
      <c r="E151" s="16"/>
      <c r="F151" s="16"/>
      <c r="G151" s="12">
        <f t="shared" si="46"/>
        <v>0</v>
      </c>
    </row>
    <row r="152" spans="1:7" x14ac:dyDescent="0.35">
      <c r="A152" s="6" t="s">
        <v>80</v>
      </c>
      <c r="B152" s="16"/>
      <c r="C152" s="16"/>
      <c r="D152" s="12">
        <f t="shared" si="39"/>
        <v>0</v>
      </c>
      <c r="E152" s="16"/>
      <c r="F152" s="16"/>
      <c r="G152" s="12">
        <f t="shared" si="46"/>
        <v>0</v>
      </c>
    </row>
    <row r="153" spans="1:7" x14ac:dyDescent="0.35">
      <c r="A153" s="1" t="s">
        <v>81</v>
      </c>
      <c r="B153" s="16"/>
      <c r="C153" s="16"/>
      <c r="D153" s="12">
        <f t="shared" si="39"/>
        <v>0</v>
      </c>
      <c r="E153" s="16"/>
      <c r="F153" s="16"/>
      <c r="G153" s="12">
        <f t="shared" si="46"/>
        <v>0</v>
      </c>
    </row>
    <row r="154" spans="1:7" x14ac:dyDescent="0.35">
      <c r="A154" s="6" t="s">
        <v>82</v>
      </c>
      <c r="B154" s="16"/>
      <c r="C154" s="16"/>
      <c r="D154" s="12">
        <f t="shared" si="39"/>
        <v>0</v>
      </c>
      <c r="E154" s="16"/>
      <c r="F154" s="16"/>
      <c r="G154" s="12">
        <f t="shared" si="46"/>
        <v>0</v>
      </c>
    </row>
    <row r="155" spans="1:7" x14ac:dyDescent="0.35">
      <c r="A155" s="6" t="s">
        <v>83</v>
      </c>
      <c r="B155" s="16"/>
      <c r="C155" s="16"/>
      <c r="D155" s="12">
        <f t="shared" si="39"/>
        <v>0</v>
      </c>
      <c r="E155" s="16"/>
      <c r="F155" s="16"/>
      <c r="G155" s="12">
        <f t="shared" si="46"/>
        <v>0</v>
      </c>
    </row>
    <row r="156" spans="1:7" x14ac:dyDescent="0.35">
      <c r="A156" s="6" t="s">
        <v>84</v>
      </c>
      <c r="B156" s="16"/>
      <c r="C156" s="16"/>
      <c r="D156" s="12">
        <f t="shared" si="39"/>
        <v>0</v>
      </c>
      <c r="E156" s="16"/>
      <c r="F156" s="16"/>
      <c r="G156" s="12">
        <f t="shared" si="46"/>
        <v>0</v>
      </c>
    </row>
    <row r="157" spans="1:7" x14ac:dyDescent="0.35">
      <c r="A157" s="2"/>
      <c r="B157" s="15"/>
      <c r="C157" s="15"/>
      <c r="D157" s="15"/>
      <c r="E157" s="15"/>
      <c r="F157" s="15"/>
      <c r="G157" s="15"/>
    </row>
    <row r="158" spans="1:7" x14ac:dyDescent="0.35">
      <c r="A158" s="3" t="s">
        <v>86</v>
      </c>
      <c r="B158" s="11">
        <f>B8+B83</f>
        <v>94908050</v>
      </c>
      <c r="C158" s="11">
        <f t="shared" ref="C158:G158" si="47">C8+C83</f>
        <v>33674560.070000008</v>
      </c>
      <c r="D158" s="11">
        <f t="shared" si="47"/>
        <v>128582610.06999999</v>
      </c>
      <c r="E158" s="11">
        <f t="shared" si="47"/>
        <v>19318118.790000003</v>
      </c>
      <c r="F158" s="11">
        <f t="shared" si="47"/>
        <v>19158330.640000004</v>
      </c>
      <c r="G158" s="11">
        <f t="shared" si="47"/>
        <v>109264491.28</v>
      </c>
    </row>
    <row r="159" spans="1:7" x14ac:dyDescent="0.35">
      <c r="A159" s="17"/>
      <c r="B159" s="18"/>
      <c r="C159" s="18"/>
      <c r="D159" s="18"/>
      <c r="E159" s="18"/>
      <c r="F159" s="18"/>
      <c r="G159" s="18"/>
    </row>
    <row r="160" spans="1:7" x14ac:dyDescent="0.35">
      <c r="A160" s="23" t="s">
        <v>87</v>
      </c>
      <c r="B160" s="20"/>
      <c r="C160" s="20"/>
      <c r="D160" s="20"/>
      <c r="E160" s="20"/>
      <c r="F160" s="20"/>
      <c r="G160" s="20"/>
    </row>
    <row r="161" spans="1:7" x14ac:dyDescent="0.35">
      <c r="A161" s="19"/>
      <c r="B161" s="20"/>
      <c r="C161" s="20"/>
      <c r="D161" s="20"/>
      <c r="E161" s="20"/>
      <c r="F161" s="20"/>
      <c r="G161" s="20"/>
    </row>
    <row r="162" spans="1:7" x14ac:dyDescent="0.35">
      <c r="A162" s="19"/>
      <c r="B162" s="20"/>
      <c r="C162" s="20"/>
      <c r="D162" s="20"/>
      <c r="E162" s="20"/>
      <c r="F162" s="20"/>
      <c r="G162" s="20"/>
    </row>
    <row r="163" spans="1:7" x14ac:dyDescent="0.35">
      <c r="A163" s="19"/>
      <c r="B163" s="20"/>
      <c r="C163" s="20"/>
      <c r="D163" s="20"/>
      <c r="E163" s="20"/>
      <c r="F163" s="20"/>
      <c r="G163" s="20"/>
    </row>
    <row r="164" spans="1:7" x14ac:dyDescent="0.35">
      <c r="A164" s="19"/>
      <c r="B164" s="20"/>
      <c r="C164" s="20"/>
      <c r="D164" s="20"/>
      <c r="E164" s="20"/>
      <c r="F164" s="20"/>
      <c r="G164" s="20"/>
    </row>
    <row r="165" spans="1:7" x14ac:dyDescent="0.35">
      <c r="A165" s="19"/>
      <c r="B165" s="20"/>
      <c r="C165" s="20"/>
      <c r="D165" s="20"/>
      <c r="E165" s="20"/>
      <c r="F165" s="20"/>
      <c r="G165" s="20"/>
    </row>
    <row r="166" spans="1:7" x14ac:dyDescent="0.35">
      <c r="A166" s="19"/>
      <c r="B166" s="20"/>
      <c r="C166" s="20"/>
      <c r="D166" s="20"/>
      <c r="E166" s="20"/>
      <c r="F166" s="20"/>
      <c r="G166" s="20"/>
    </row>
    <row r="167" spans="1:7" x14ac:dyDescent="0.35">
      <c r="A167" s="19"/>
      <c r="B167" s="20"/>
      <c r="C167" s="20"/>
      <c r="D167" s="20"/>
      <c r="E167" s="20"/>
      <c r="F167" s="20"/>
      <c r="G167" s="20"/>
    </row>
    <row r="168" spans="1:7" x14ac:dyDescent="0.35">
      <c r="A168" s="19"/>
      <c r="B168" s="20"/>
      <c r="C168" s="20"/>
      <c r="D168" s="20"/>
      <c r="E168" s="20"/>
      <c r="F168" s="20"/>
      <c r="G168" s="20"/>
    </row>
    <row r="169" spans="1:7" x14ac:dyDescent="0.35">
      <c r="A169" s="19"/>
      <c r="B169" s="20"/>
      <c r="C169" s="20"/>
      <c r="D169" s="20"/>
      <c r="E169" s="20"/>
      <c r="F169" s="20"/>
      <c r="G169" s="20"/>
    </row>
    <row r="170" spans="1:7" x14ac:dyDescent="0.35">
      <c r="A170" s="19"/>
      <c r="B170" s="20"/>
      <c r="C170" s="20"/>
      <c r="D170" s="20"/>
      <c r="E170" s="20"/>
      <c r="F170" s="20"/>
      <c r="G170" s="20"/>
    </row>
    <row r="171" spans="1:7" x14ac:dyDescent="0.35">
      <c r="A171" s="19"/>
      <c r="B171" s="20"/>
      <c r="C171" s="20"/>
      <c r="D171" s="20"/>
      <c r="E171" s="20"/>
      <c r="F171" s="20"/>
      <c r="G171" s="20"/>
    </row>
    <row r="172" spans="1:7" x14ac:dyDescent="0.35">
      <c r="A172" s="19"/>
      <c r="B172" s="20"/>
      <c r="C172" s="20"/>
      <c r="D172" s="20"/>
      <c r="E172" s="20"/>
      <c r="F172" s="20"/>
      <c r="G172" s="20"/>
    </row>
    <row r="173" spans="1:7" x14ac:dyDescent="0.35">
      <c r="A173" s="19"/>
      <c r="B173" s="20"/>
      <c r="C173" s="20"/>
      <c r="D173" s="20"/>
      <c r="E173" s="20"/>
      <c r="F173" s="20"/>
      <c r="G173" s="20"/>
    </row>
    <row r="174" spans="1:7" x14ac:dyDescent="0.35">
      <c r="A174" s="19"/>
      <c r="B174" s="20"/>
      <c r="C174" s="20"/>
      <c r="D174" s="20"/>
      <c r="E174" s="20"/>
      <c r="F174" s="20"/>
      <c r="G174" s="20"/>
    </row>
    <row r="175" spans="1:7" x14ac:dyDescent="0.35">
      <c r="A175" s="19"/>
      <c r="B175" s="20"/>
      <c r="C175" s="20"/>
      <c r="D175" s="20"/>
      <c r="E175" s="20"/>
      <c r="F175" s="20"/>
      <c r="G175" s="20"/>
    </row>
    <row r="176" spans="1:7" x14ac:dyDescent="0.35">
      <c r="A176" s="19"/>
      <c r="B176" s="20"/>
      <c r="C176" s="20"/>
      <c r="D176" s="20"/>
      <c r="E176" s="20"/>
      <c r="F176" s="20"/>
      <c r="G176" s="20"/>
    </row>
    <row r="177" spans="1:7" x14ac:dyDescent="0.35">
      <c r="A177" s="19"/>
      <c r="B177" s="20"/>
      <c r="C177" s="20"/>
      <c r="D177" s="20"/>
      <c r="E177" s="20"/>
      <c r="F177" s="20"/>
      <c r="G177" s="20"/>
    </row>
    <row r="178" spans="1:7" x14ac:dyDescent="0.35">
      <c r="A178" s="21"/>
    </row>
    <row r="179" spans="1:7" x14ac:dyDescent="0.3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77" xr:uid="{E38AD8C4-8801-4DDB-BC51-60D7EC4C630F}">
      <formula1>-1.79769313486231E+100</formula1>
      <formula2>1.79769313486231E+100</formula2>
    </dataValidation>
  </dataValidations>
  <pageMargins left="0.70866141732283472" right="0.11811023622047245" top="0.74803149606299213" bottom="0.74803149606299213" header="0.31496062992125984" footer="0.31496062992125984"/>
  <pageSetup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2022-04-26T18:06:04Z</cp:lastPrinted>
  <dcterms:created xsi:type="dcterms:W3CDTF">2018-11-21T18:09:30Z</dcterms:created>
  <dcterms:modified xsi:type="dcterms:W3CDTF">2022-05-04T17:21:02Z</dcterms:modified>
</cp:coreProperties>
</file>