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PUBLICACIONES 2200 CP\5. DISCIPLINA FINANCIERA 2200\"/>
    </mc:Choice>
  </mc:AlternateContent>
  <xr:revisionPtr revIDLastSave="0" documentId="13_ncr:1_{77DA10B3-DCB6-4EB7-9090-8E31339013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Hoja1!$A$1:$G$88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" l="1"/>
  <c r="C67" i="1" s="1"/>
  <c r="B74" i="1"/>
  <c r="D73" i="1"/>
  <c r="E73" i="1" s="1"/>
  <c r="E74" i="1" s="1"/>
  <c r="E67" i="1" s="1"/>
  <c r="E66" i="1" s="1"/>
  <c r="G72" i="1"/>
  <c r="D72" i="1"/>
  <c r="B66" i="1"/>
  <c r="G62" i="1"/>
  <c r="D62" i="1"/>
  <c r="G61" i="1"/>
  <c r="D61" i="1"/>
  <c r="G60" i="1"/>
  <c r="D60" i="1"/>
  <c r="G59" i="1"/>
  <c r="D59" i="1"/>
  <c r="F58" i="1"/>
  <c r="G58" i="1" s="1"/>
  <c r="E58" i="1"/>
  <c r="C58" i="1"/>
  <c r="B58" i="1"/>
  <c r="F57" i="1"/>
  <c r="G57" i="1" s="1"/>
  <c r="E57" i="1"/>
  <c r="B57" i="1"/>
  <c r="B53" i="1" s="1"/>
  <c r="G56" i="1"/>
  <c r="D56" i="1"/>
  <c r="G55" i="1"/>
  <c r="D55" i="1"/>
  <c r="G54" i="1"/>
  <c r="D54" i="1"/>
  <c r="E53" i="1"/>
  <c r="E64" i="1" s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F44" i="1"/>
  <c r="E44" i="1"/>
  <c r="C44" i="1"/>
  <c r="B44" i="1"/>
  <c r="G38" i="1"/>
  <c r="D38" i="1"/>
  <c r="G37" i="1"/>
  <c r="D37" i="1"/>
  <c r="D36" i="1" s="1"/>
  <c r="C36" i="1"/>
  <c r="B36" i="1"/>
  <c r="G36" i="1" s="1"/>
  <c r="C35" i="1"/>
  <c r="C34" i="1" s="1"/>
  <c r="B35" i="1"/>
  <c r="G35" i="1" s="1"/>
  <c r="F34" i="1"/>
  <c r="E34" i="1"/>
  <c r="G33" i="1"/>
  <c r="D33" i="1"/>
  <c r="G32" i="1"/>
  <c r="D32" i="1"/>
  <c r="G31" i="1"/>
  <c r="D31" i="1"/>
  <c r="G30" i="1"/>
  <c r="D30" i="1"/>
  <c r="G29" i="1"/>
  <c r="D29" i="1"/>
  <c r="G28" i="1"/>
  <c r="D28" i="1"/>
  <c r="F27" i="1"/>
  <c r="G27" i="1" s="1"/>
  <c r="E27" i="1"/>
  <c r="C27" i="1"/>
  <c r="B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F15" i="1"/>
  <c r="G15" i="1" s="1"/>
  <c r="E15" i="1"/>
  <c r="E40" i="1" s="1"/>
  <c r="C15" i="1"/>
  <c r="B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B64" i="1" l="1"/>
  <c r="D74" i="1"/>
  <c r="D15" i="1"/>
  <c r="F53" i="1"/>
  <c r="G53" i="1" s="1"/>
  <c r="G44" i="1"/>
  <c r="F73" i="1"/>
  <c r="F74" i="1" s="1"/>
  <c r="F67" i="1" s="1"/>
  <c r="F66" i="1" s="1"/>
  <c r="C57" i="1"/>
  <c r="C53" i="1" s="1"/>
  <c r="C64" i="1" s="1"/>
  <c r="C69" i="1" s="1"/>
  <c r="D58" i="1"/>
  <c r="C40" i="1"/>
  <c r="D27" i="1"/>
  <c r="D44" i="1"/>
  <c r="D67" i="1"/>
  <c r="D66" i="1" s="1"/>
  <c r="C66" i="1"/>
  <c r="E69" i="1"/>
  <c r="F40" i="1"/>
  <c r="B34" i="1"/>
  <c r="B40" i="1" s="1"/>
  <c r="B69" i="1" s="1"/>
  <c r="D35" i="1"/>
  <c r="G76" i="1"/>
  <c r="D76" i="1"/>
  <c r="F64" i="1" l="1"/>
  <c r="G64" i="1" s="1"/>
  <c r="D57" i="1"/>
  <c r="D53" i="1" s="1"/>
  <c r="D64" i="1" s="1"/>
  <c r="G67" i="1"/>
  <c r="G66" i="1" s="1"/>
  <c r="G73" i="1"/>
  <c r="G74" i="1" s="1"/>
  <c r="F69" i="1"/>
  <c r="G41" i="1"/>
  <c r="G34" i="1"/>
  <c r="G40" i="1" s="1"/>
  <c r="D34" i="1"/>
  <c r="D40" i="1" s="1"/>
  <c r="G69" i="1" l="1"/>
  <c r="D69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<sst xmlns="http://schemas.openxmlformats.org/spreadsheetml/2006/main" count="75" uniqueCount="75">
  <si>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</si>
  <si>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</si>
  <si>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</si>
  <si>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</si>
  <si>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</si>
  <si>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</si>
  <si>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</si>
  <si>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</si>
  <si>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</si>
  <si>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</si>
  <si>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</si>
  <si>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</si>
  <si>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</si>
  <si>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</si>
  <si>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</si>
  <si>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</si>
  <si>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</si>
  <si>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</si>
  <si>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</si>
  <si>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</si>
  <si>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</si>
  <si>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</si>
  <si>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</si>
  <si>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</si>
  <si>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</si>
  <si>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</si>
  <si>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</si>
  <si>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</si>
  <si>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</si>
  <si>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</si>
  <si>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</si>
  <si>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</si>
  <si>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</si>
  <si>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</si>
  <si>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</si>
  <si>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</si>
  <si>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</si>
  <si>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</si>
  <si>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</si>
  <si>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</si>
  <si>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</si>
  <si>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</si>
  <si>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</si>
  <si>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</si>
  <si>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</si>
  <si>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</si>
  <si>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</si>
  <si>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</si>
  <si>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</si>
  <si>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</si>
  <si>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</si>
  <si>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</si>
  <si>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</si>
  <si>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</si>
  <si>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</si>
  <si>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</si>
  <si>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</si>
  <si>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</si>
  <si>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</si>
  <si>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</si>
  <si>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</si>
  <si>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</si>
  <si>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</si>
  <si>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</si>
  <si>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</si>
  <si>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</si>
  <si>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</si>
  <si>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</si>
  <si>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</si>
  <si>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</si>
  <si>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</si>
  <si>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</si>
  <si>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Municipio de Santiago Maravatío, Guanajuato</t>
  </si>
  <si>
    <t>del 01 de Enero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</si>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</sst>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11" xfId="0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 indent="9"/>
    </xf>
    <xf numFmtId="0" fontId="1" fillId="0" borderId="10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horizontal="left" vertical="center" wrapText="1" indent="9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3"/>
    </xf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3" fillId="0" borderId="11" xfId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4" fontId="0" fillId="0" borderId="0" xfId="2" applyFont="1"/>
    <xf numFmtId="0" fontId="0" fillId="2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190499</xdr:rowOff>
    </xdr:from>
    <xdr:to>
      <xdr:col>7</xdr:col>
      <xdr:colOff>476250</xdr:colOff>
      <xdr:row>88</xdr:row>
      <xdr:rowOff>148166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5CC9021A-D5BF-B4E9-354C-EF12B678702F}"/>
            </a:ext>
          </a:extLst>
        </xdr:cNvPr>
        <xdr:cNvGrpSpPr/>
      </xdr:nvGrpSpPr>
      <xdr:grpSpPr>
        <a:xfrm>
          <a:off x="0" y="16523546"/>
          <a:ext cx="13116983" cy="1082887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733958FB-B9B6-26C7-2C82-4FF08ED8EDF0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0E0C8CF4-D831-DABC-CE60-A7AA3A340BD0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CD2F1BD9-0768-79A3-C949-23CB9747BEB0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3F57E5D1-56C5-98C7-CCB2-8CAE766B8542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F6F72559-B7B3-DF07-ADEC-E27722EA35D6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0929AC3B-D01F-FA9E-FB7F-C993B3761C2A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57E69C42-6487-7968-29D4-BBB46B6CF6C8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80EFD5AB-56FA-6A69-085E-DA97DED58343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52916</xdr:colOff>
      <xdr:row>0</xdr:row>
      <xdr:rowOff>52916</xdr:rowOff>
    </xdr:from>
    <xdr:to>
      <xdr:col>0</xdr:col>
      <xdr:colOff>846666</xdr:colOff>
      <xdr:row>4</xdr:row>
      <xdr:rowOff>2973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0EF2D61-0458-6B1C-B5AD-3D364D2E11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52916" y="317499"/>
          <a:ext cx="793750" cy="7120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402166</xdr:colOff>
      <xdr:row>0</xdr:row>
      <xdr:rowOff>21166</xdr:rowOff>
    </xdr:from>
    <xdr:to>
      <xdr:col>6</xdr:col>
      <xdr:colOff>984250</xdr:colOff>
      <xdr:row>3</xdr:row>
      <xdr:rowOff>128481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DCE0F2A-672F-30EA-84D2-9EA84275A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49" y="285749"/>
          <a:ext cx="582084" cy="6788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showGridLines="0" tabSelected="1" zoomScale="90" zoomScaleNormal="90" workbookViewId="0">
      <selection sqref="A1:XFD1"/>
    </sheetView>
  </sheetViews>
  <sheetFormatPr baseColWidth="10" defaultRowHeight="14.4" x14ac:dyDescent="0.3"/>
  <cols>
    <col min="1" max="1" width="75.5546875" customWidth="1"/>
    <col min="2" max="3" width="18.88671875" customWidth="1"/>
    <col min="4" max="4" width="17.88671875" customWidth="1"/>
    <col min="5" max="5" width="18" customWidth="1"/>
    <col min="6" max="7" width="17.5546875" customWidth="1"/>
  </cols>
  <sheetData>
    <row r="1" spans="1:8" x14ac:dyDescent="0.3">
      <c r="A1" s="28" t="s">
        <v>72</v>
      </c>
      <c r="B1" s="29"/>
      <c r="C1" s="29"/>
      <c r="D1" s="29"/>
      <c r="E1" s="29"/>
      <c r="F1" s="29"/>
      <c r="G1" s="30"/>
    </row>
    <row r="2" spans="1:8" x14ac:dyDescent="0.3">
      <c r="A2" s="31" t="s">
        <v>0</v>
      </c>
      <c r="B2" s="32"/>
      <c r="C2" s="32"/>
      <c r="D2" s="32"/>
      <c r="E2" s="32"/>
      <c r="F2" s="32"/>
      <c r="G2" s="33"/>
    </row>
    <row r="3" spans="1:8" x14ac:dyDescent="0.3">
      <c r="A3" s="31" t="s">
        <v>73</v>
      </c>
      <c r="B3" s="32"/>
      <c r="C3" s="32"/>
      <c r="D3" s="32"/>
      <c r="E3" s="32"/>
      <c r="F3" s="32"/>
      <c r="G3" s="33"/>
    </row>
    <row r="4" spans="1:8" x14ac:dyDescent="0.3">
      <c r="A4" s="34" t="s">
        <v>1</v>
      </c>
      <c r="B4" s="35"/>
      <c r="C4" s="35"/>
      <c r="D4" s="35"/>
      <c r="E4" s="35"/>
      <c r="F4" s="35"/>
      <c r="G4" s="36"/>
    </row>
    <row r="5" spans="1:8" x14ac:dyDescent="0.3">
      <c r="A5" s="25" t="s">
        <v>2</v>
      </c>
      <c r="B5" s="27" t="s">
        <v>3</v>
      </c>
      <c r="C5" s="27"/>
      <c r="D5" s="27"/>
      <c r="E5" s="27"/>
      <c r="F5" s="27"/>
      <c r="G5" s="27" t="s">
        <v>4</v>
      </c>
    </row>
    <row r="6" spans="1:8" ht="28.8" x14ac:dyDescent="0.3">
      <c r="A6" s="26"/>
      <c r="B6" s="4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27"/>
    </row>
    <row r="7" spans="1:8" x14ac:dyDescent="0.3">
      <c r="A7" s="6" t="s">
        <v>10</v>
      </c>
      <c r="B7" s="15"/>
      <c r="C7" s="15"/>
      <c r="D7" s="15"/>
      <c r="E7" s="15"/>
      <c r="F7" s="15"/>
      <c r="G7" s="15"/>
    </row>
    <row r="8" spans="1:8" x14ac:dyDescent="0.3">
      <c r="A8" s="7" t="s">
        <v>11</v>
      </c>
      <c r="B8" s="21">
        <v>2046000</v>
      </c>
      <c r="C8" s="21"/>
      <c r="D8" s="16">
        <f>B8+C8</f>
        <v>2046000</v>
      </c>
      <c r="E8" s="21">
        <v>1661576.94</v>
      </c>
      <c r="F8" s="21">
        <v>1661576.94</v>
      </c>
      <c r="G8" s="16">
        <f>F8-B8</f>
        <v>-384423.06000000006</v>
      </c>
      <c r="H8" s="1"/>
    </row>
    <row r="9" spans="1:8" x14ac:dyDescent="0.3">
      <c r="A9" s="7" t="s">
        <v>12</v>
      </c>
      <c r="B9" s="21">
        <v>0</v>
      </c>
      <c r="C9" s="21">
        <v>0</v>
      </c>
      <c r="D9" s="16">
        <f t="shared" ref="D9:D14" si="0">B9+C9</f>
        <v>0</v>
      </c>
      <c r="E9" s="21">
        <v>0</v>
      </c>
      <c r="F9" s="21">
        <v>0</v>
      </c>
      <c r="G9" s="16">
        <f t="shared" ref="G9:G38" si="1">F9-B9</f>
        <v>0</v>
      </c>
    </row>
    <row r="10" spans="1:8" x14ac:dyDescent="0.3">
      <c r="A10" s="7" t="s">
        <v>13</v>
      </c>
      <c r="B10" s="21">
        <v>60000</v>
      </c>
      <c r="C10" s="21">
        <v>0</v>
      </c>
      <c r="D10" s="16">
        <f t="shared" si="0"/>
        <v>60000</v>
      </c>
      <c r="E10" s="21">
        <v>0</v>
      </c>
      <c r="F10" s="21">
        <v>0</v>
      </c>
      <c r="G10" s="16">
        <f t="shared" si="1"/>
        <v>-60000</v>
      </c>
    </row>
    <row r="11" spans="1:8" x14ac:dyDescent="0.3">
      <c r="A11" s="7" t="s">
        <v>14</v>
      </c>
      <c r="B11" s="21">
        <v>1134000</v>
      </c>
      <c r="C11" s="21">
        <v>130000</v>
      </c>
      <c r="D11" s="16">
        <f t="shared" si="0"/>
        <v>1264000</v>
      </c>
      <c r="E11" s="21">
        <v>1217026.3899999999</v>
      </c>
      <c r="F11" s="21">
        <v>1217026.3899999999</v>
      </c>
      <c r="G11" s="16">
        <f t="shared" si="1"/>
        <v>83026.389999999898</v>
      </c>
    </row>
    <row r="12" spans="1:8" x14ac:dyDescent="0.3">
      <c r="A12" s="7" t="s">
        <v>15</v>
      </c>
      <c r="B12" s="21">
        <v>248100</v>
      </c>
      <c r="C12" s="21">
        <v>320000</v>
      </c>
      <c r="D12" s="16">
        <f t="shared" si="0"/>
        <v>568100</v>
      </c>
      <c r="E12" s="21">
        <v>568111.37</v>
      </c>
      <c r="F12" s="21">
        <v>568111.37</v>
      </c>
      <c r="G12" s="16">
        <f t="shared" si="1"/>
        <v>320011.37</v>
      </c>
    </row>
    <row r="13" spans="1:8" x14ac:dyDescent="0.3">
      <c r="A13" s="7" t="s">
        <v>16</v>
      </c>
      <c r="B13" s="21">
        <v>254000</v>
      </c>
      <c r="C13" s="21"/>
      <c r="D13" s="16">
        <f t="shared" si="0"/>
        <v>254000</v>
      </c>
      <c r="E13" s="21">
        <v>148252.56</v>
      </c>
      <c r="F13" s="21">
        <v>148252.56</v>
      </c>
      <c r="G13" s="16">
        <f t="shared" si="1"/>
        <v>-105747.44</v>
      </c>
    </row>
    <row r="14" spans="1:8" x14ac:dyDescent="0.3">
      <c r="A14" s="7" t="s">
        <v>17</v>
      </c>
      <c r="B14" s="21">
        <v>0</v>
      </c>
      <c r="C14" s="21">
        <v>0</v>
      </c>
      <c r="D14" s="16">
        <f t="shared" si="0"/>
        <v>0</v>
      </c>
      <c r="E14" s="21">
        <v>0</v>
      </c>
      <c r="F14" s="21">
        <v>0</v>
      </c>
      <c r="G14" s="16">
        <f t="shared" si="1"/>
        <v>0</v>
      </c>
    </row>
    <row r="15" spans="1:8" x14ac:dyDescent="0.3">
      <c r="A15" s="2" t="s">
        <v>18</v>
      </c>
      <c r="B15" s="16">
        <f t="shared" ref="B15:F15" si="2">SUM(B16:B26)</f>
        <v>53240000</v>
      </c>
      <c r="C15" s="16">
        <f t="shared" si="2"/>
        <v>7123890.2999999998</v>
      </c>
      <c r="D15" s="16">
        <f t="shared" si="2"/>
        <v>60363890.299999997</v>
      </c>
      <c r="E15" s="16">
        <f t="shared" si="2"/>
        <v>58699905.719999999</v>
      </c>
      <c r="F15" s="16">
        <f t="shared" si="2"/>
        <v>58699905.719999999</v>
      </c>
      <c r="G15" s="16">
        <f t="shared" si="1"/>
        <v>5459905.7199999988</v>
      </c>
    </row>
    <row r="16" spans="1:8" x14ac:dyDescent="0.3">
      <c r="A16" s="11" t="s">
        <v>19</v>
      </c>
      <c r="B16" s="21">
        <v>20500000</v>
      </c>
      <c r="C16" s="21">
        <v>2275869.98</v>
      </c>
      <c r="D16" s="16">
        <f t="shared" ref="D16:D26" si="3">B16+C16</f>
        <v>22775869.98</v>
      </c>
      <c r="E16" s="21">
        <v>22311289.18</v>
      </c>
      <c r="F16" s="21">
        <v>22311289.18</v>
      </c>
      <c r="G16" s="16">
        <f t="shared" si="1"/>
        <v>1811289.1799999997</v>
      </c>
    </row>
    <row r="17" spans="1:7" x14ac:dyDescent="0.3">
      <c r="A17" s="11" t="s">
        <v>20</v>
      </c>
      <c r="B17" s="21">
        <v>27000000</v>
      </c>
      <c r="C17" s="21">
        <v>5100996.96</v>
      </c>
      <c r="D17" s="16">
        <f t="shared" si="3"/>
        <v>32100996.960000001</v>
      </c>
      <c r="E17" s="21">
        <v>31329199.239999998</v>
      </c>
      <c r="F17" s="21">
        <v>31329199.239999998</v>
      </c>
      <c r="G17" s="16">
        <f t="shared" si="1"/>
        <v>4329199.2399999984</v>
      </c>
    </row>
    <row r="18" spans="1:7" x14ac:dyDescent="0.3">
      <c r="A18" s="11" t="s">
        <v>21</v>
      </c>
      <c r="B18" s="21">
        <v>500000</v>
      </c>
      <c r="C18" s="21">
        <v>240000</v>
      </c>
      <c r="D18" s="16">
        <f t="shared" si="3"/>
        <v>740000</v>
      </c>
      <c r="E18" s="21">
        <v>613792.87</v>
      </c>
      <c r="F18" s="21">
        <v>613792.87</v>
      </c>
      <c r="G18" s="16">
        <f t="shared" si="1"/>
        <v>113792.87</v>
      </c>
    </row>
    <row r="19" spans="1:7" x14ac:dyDescent="0.3">
      <c r="A19" s="11" t="s">
        <v>22</v>
      </c>
      <c r="B19" s="16"/>
      <c r="C19" s="16"/>
      <c r="D19" s="16">
        <f t="shared" si="3"/>
        <v>0</v>
      </c>
      <c r="E19" s="16"/>
      <c r="F19" s="16"/>
      <c r="G19" s="16">
        <f t="shared" si="1"/>
        <v>0</v>
      </c>
    </row>
    <row r="20" spans="1:7" x14ac:dyDescent="0.3">
      <c r="A20" s="11" t="s">
        <v>23</v>
      </c>
      <c r="B20" s="16"/>
      <c r="C20" s="16"/>
      <c r="D20" s="16">
        <f t="shared" si="3"/>
        <v>0</v>
      </c>
      <c r="E20" s="16"/>
      <c r="F20" s="16"/>
      <c r="G20" s="16">
        <f t="shared" si="1"/>
        <v>0</v>
      </c>
    </row>
    <row r="21" spans="1:7" x14ac:dyDescent="0.3">
      <c r="A21" s="11" t="s">
        <v>24</v>
      </c>
      <c r="B21" s="21">
        <v>1600000</v>
      </c>
      <c r="C21" s="21">
        <v>325000</v>
      </c>
      <c r="D21" s="16">
        <f t="shared" si="3"/>
        <v>1925000</v>
      </c>
      <c r="E21" s="21">
        <v>1973836.05</v>
      </c>
      <c r="F21" s="21">
        <v>1973836.05</v>
      </c>
      <c r="G21" s="16">
        <f t="shared" si="1"/>
        <v>373836.05000000005</v>
      </c>
    </row>
    <row r="22" spans="1:7" x14ac:dyDescent="0.3">
      <c r="A22" s="11" t="s">
        <v>25</v>
      </c>
      <c r="B22" s="16"/>
      <c r="C22" s="16"/>
      <c r="D22" s="16">
        <f t="shared" si="3"/>
        <v>0</v>
      </c>
      <c r="E22" s="16"/>
      <c r="F22" s="16"/>
      <c r="G22" s="16">
        <f t="shared" si="1"/>
        <v>0</v>
      </c>
    </row>
    <row r="23" spans="1:7" x14ac:dyDescent="0.3">
      <c r="A23" s="11" t="s">
        <v>26</v>
      </c>
      <c r="B23" s="16"/>
      <c r="C23" s="16"/>
      <c r="D23" s="16">
        <f t="shared" si="3"/>
        <v>0</v>
      </c>
      <c r="E23" s="16"/>
      <c r="F23" s="16"/>
      <c r="G23" s="16">
        <f t="shared" si="1"/>
        <v>0</v>
      </c>
    </row>
    <row r="24" spans="1:7" x14ac:dyDescent="0.3">
      <c r="A24" s="11" t="s">
        <v>27</v>
      </c>
      <c r="B24" s="21">
        <v>240000</v>
      </c>
      <c r="C24" s="21">
        <v>0</v>
      </c>
      <c r="D24" s="16">
        <f t="shared" si="3"/>
        <v>240000</v>
      </c>
      <c r="E24" s="21">
        <v>135939.38</v>
      </c>
      <c r="F24" s="21">
        <v>135939.38</v>
      </c>
      <c r="G24" s="16">
        <f t="shared" si="1"/>
        <v>-104060.62</v>
      </c>
    </row>
    <row r="25" spans="1:7" x14ac:dyDescent="0.3">
      <c r="A25" s="11" t="s">
        <v>28</v>
      </c>
      <c r="B25" s="21">
        <v>3400000</v>
      </c>
      <c r="C25" s="21">
        <v>-817976.64</v>
      </c>
      <c r="D25" s="16">
        <f t="shared" si="3"/>
        <v>2582023.36</v>
      </c>
      <c r="E25" s="21">
        <v>2335849</v>
      </c>
      <c r="F25" s="21">
        <v>2335849</v>
      </c>
      <c r="G25" s="16">
        <f t="shared" si="1"/>
        <v>-1064151</v>
      </c>
    </row>
    <row r="26" spans="1:7" x14ac:dyDescent="0.3">
      <c r="A26" s="11" t="s">
        <v>29</v>
      </c>
      <c r="B26" s="21">
        <v>0</v>
      </c>
      <c r="C26" s="21">
        <v>0</v>
      </c>
      <c r="D26" s="16">
        <f t="shared" si="3"/>
        <v>0</v>
      </c>
      <c r="E26" s="21">
        <v>0</v>
      </c>
      <c r="F26" s="21">
        <v>0</v>
      </c>
      <c r="G26" s="16">
        <f t="shared" si="1"/>
        <v>0</v>
      </c>
    </row>
    <row r="27" spans="1:7" x14ac:dyDescent="0.3">
      <c r="A27" s="7" t="s">
        <v>30</v>
      </c>
      <c r="B27" s="16">
        <f>SUM(B28:B32)</f>
        <v>1028000</v>
      </c>
      <c r="C27" s="16">
        <f t="shared" ref="C27:F27" si="4">SUM(C28:C32)</f>
        <v>-110000</v>
      </c>
      <c r="D27" s="16">
        <f t="shared" si="4"/>
        <v>918000</v>
      </c>
      <c r="E27" s="16">
        <f t="shared" si="4"/>
        <v>888807.05</v>
      </c>
      <c r="F27" s="16">
        <f t="shared" si="4"/>
        <v>888807.05</v>
      </c>
      <c r="G27" s="16">
        <f t="shared" si="1"/>
        <v>-139192.94999999995</v>
      </c>
    </row>
    <row r="28" spans="1:7" x14ac:dyDescent="0.3">
      <c r="A28" s="11" t="s">
        <v>31</v>
      </c>
      <c r="B28" s="21">
        <v>6000</v>
      </c>
      <c r="C28" s="21">
        <v>0</v>
      </c>
      <c r="D28" s="16">
        <f t="shared" ref="D28:D32" si="5">B28+C28</f>
        <v>6000</v>
      </c>
      <c r="E28" s="21">
        <v>4095.97</v>
      </c>
      <c r="F28" s="21">
        <v>4095.97</v>
      </c>
      <c r="G28" s="16">
        <f t="shared" si="1"/>
        <v>-1904.0300000000002</v>
      </c>
    </row>
    <row r="29" spans="1:7" x14ac:dyDescent="0.3">
      <c r="A29" s="11" t="s">
        <v>32</v>
      </c>
      <c r="B29" s="21">
        <v>80000</v>
      </c>
      <c r="C29" s="21">
        <v>0</v>
      </c>
      <c r="D29" s="16">
        <f t="shared" si="5"/>
        <v>80000</v>
      </c>
      <c r="E29" s="21">
        <v>90646.02</v>
      </c>
      <c r="F29" s="21">
        <v>90646.02</v>
      </c>
      <c r="G29" s="16">
        <f t="shared" si="1"/>
        <v>10646.020000000004</v>
      </c>
    </row>
    <row r="30" spans="1:7" x14ac:dyDescent="0.3">
      <c r="A30" s="11" t="s">
        <v>33</v>
      </c>
      <c r="B30" s="21">
        <v>280000</v>
      </c>
      <c r="C30" s="21">
        <v>30000</v>
      </c>
      <c r="D30" s="16">
        <f t="shared" si="5"/>
        <v>310000</v>
      </c>
      <c r="E30" s="21">
        <v>319997.23</v>
      </c>
      <c r="F30" s="21">
        <v>319997.23</v>
      </c>
      <c r="G30" s="16">
        <f t="shared" si="1"/>
        <v>39997.229999999981</v>
      </c>
    </row>
    <row r="31" spans="1:7" x14ac:dyDescent="0.3">
      <c r="A31" s="11" t="s">
        <v>34</v>
      </c>
      <c r="B31" s="21">
        <v>100000</v>
      </c>
      <c r="C31" s="21">
        <v>-100000</v>
      </c>
      <c r="D31" s="16">
        <f t="shared" si="5"/>
        <v>0</v>
      </c>
      <c r="E31" s="21">
        <v>0</v>
      </c>
      <c r="F31" s="21">
        <v>0</v>
      </c>
      <c r="G31" s="16">
        <f t="shared" si="1"/>
        <v>-100000</v>
      </c>
    </row>
    <row r="32" spans="1:7" x14ac:dyDescent="0.3">
      <c r="A32" s="11" t="s">
        <v>35</v>
      </c>
      <c r="B32" s="21">
        <v>562000</v>
      </c>
      <c r="C32" s="21">
        <v>-40000</v>
      </c>
      <c r="D32" s="16">
        <f t="shared" si="5"/>
        <v>522000</v>
      </c>
      <c r="E32" s="21">
        <v>474067.83</v>
      </c>
      <c r="F32" s="21">
        <v>474067.83</v>
      </c>
      <c r="G32" s="16">
        <f t="shared" si="1"/>
        <v>-87932.169999999984</v>
      </c>
    </row>
    <row r="33" spans="1:8" x14ac:dyDescent="0.3">
      <c r="A33" s="7" t="s">
        <v>36</v>
      </c>
      <c r="B33" s="21">
        <v>0</v>
      </c>
      <c r="C33" s="21">
        <v>0</v>
      </c>
      <c r="D33" s="16">
        <f>B33+C33</f>
        <v>0</v>
      </c>
      <c r="E33" s="21">
        <v>0</v>
      </c>
      <c r="F33" s="21">
        <v>0</v>
      </c>
      <c r="G33" s="16">
        <f t="shared" si="1"/>
        <v>0</v>
      </c>
    </row>
    <row r="34" spans="1:8" x14ac:dyDescent="0.3">
      <c r="A34" s="7" t="s">
        <v>37</v>
      </c>
      <c r="B34" s="16">
        <f>B35</f>
        <v>7000000</v>
      </c>
      <c r="C34" s="16">
        <f>C35</f>
        <v>-6342603</v>
      </c>
      <c r="D34" s="16">
        <f>B34+C34</f>
        <v>657397</v>
      </c>
      <c r="E34" s="16">
        <f>E35</f>
        <v>419630</v>
      </c>
      <c r="F34" s="16">
        <f>F35</f>
        <v>419630</v>
      </c>
      <c r="G34" s="16">
        <f t="shared" si="1"/>
        <v>-6580370</v>
      </c>
    </row>
    <row r="35" spans="1:8" x14ac:dyDescent="0.3">
      <c r="A35" s="11" t="s">
        <v>38</v>
      </c>
      <c r="B35" s="21">
        <f>5000000+2000000</f>
        <v>7000000</v>
      </c>
      <c r="C35" s="21">
        <f>-5000000-1347603+5000</f>
        <v>-6342603</v>
      </c>
      <c r="D35" s="16">
        <f>B35+C35</f>
        <v>657397</v>
      </c>
      <c r="E35" s="21">
        <v>419630</v>
      </c>
      <c r="F35" s="21">
        <v>419630</v>
      </c>
      <c r="G35" s="16">
        <f t="shared" si="1"/>
        <v>-6580370</v>
      </c>
    </row>
    <row r="36" spans="1:8" x14ac:dyDescent="0.3">
      <c r="A36" s="7" t="s">
        <v>39</v>
      </c>
      <c r="B36" s="16">
        <f>B37+B38</f>
        <v>0</v>
      </c>
      <c r="C36" s="16">
        <f t="shared" ref="C36:D36" si="6">C37+C38</f>
        <v>0</v>
      </c>
      <c r="D36" s="16">
        <f t="shared" si="6"/>
        <v>0</v>
      </c>
      <c r="E36" s="16"/>
      <c r="F36" s="16"/>
      <c r="G36" s="16">
        <f t="shared" si="1"/>
        <v>0</v>
      </c>
    </row>
    <row r="37" spans="1:8" x14ac:dyDescent="0.3">
      <c r="A37" s="11" t="s">
        <v>40</v>
      </c>
      <c r="B37" s="16"/>
      <c r="C37" s="16"/>
      <c r="D37" s="16">
        <f>B37+C37</f>
        <v>0</v>
      </c>
      <c r="E37" s="16"/>
      <c r="F37" s="16"/>
      <c r="G37" s="16">
        <f t="shared" si="1"/>
        <v>0</v>
      </c>
    </row>
    <row r="38" spans="1:8" x14ac:dyDescent="0.3">
      <c r="A38" s="11" t="s">
        <v>41</v>
      </c>
      <c r="B38" s="16"/>
      <c r="C38" s="16"/>
      <c r="D38" s="16">
        <f>B38+C38</f>
        <v>0</v>
      </c>
      <c r="E38" s="16"/>
      <c r="F38" s="16"/>
      <c r="G38" s="16">
        <f t="shared" si="1"/>
        <v>0</v>
      </c>
    </row>
    <row r="39" spans="1:8" x14ac:dyDescent="0.3">
      <c r="A39" s="8"/>
      <c r="B39" s="16"/>
      <c r="C39" s="16"/>
      <c r="D39" s="16"/>
      <c r="E39" s="16"/>
      <c r="F39" s="16"/>
      <c r="G39" s="16"/>
    </row>
    <row r="40" spans="1:8" x14ac:dyDescent="0.3">
      <c r="A40" s="9" t="s">
        <v>42</v>
      </c>
      <c r="B40" s="17">
        <f>B8+B9+B10+B11+B12+B13+B14+B15+B27++B33+B34+B36</f>
        <v>65010100</v>
      </c>
      <c r="C40" s="17">
        <f t="shared" ref="C40:G40" si="7">C8+C9+C10+C11+C12+C13+C14+C15+C27++C33+C34+C36</f>
        <v>1121287.2999999998</v>
      </c>
      <c r="D40" s="17">
        <f t="shared" si="7"/>
        <v>66131387.299999997</v>
      </c>
      <c r="E40" s="17">
        <f t="shared" si="7"/>
        <v>63603310.029999994</v>
      </c>
      <c r="F40" s="17">
        <f t="shared" si="7"/>
        <v>63603310.029999994</v>
      </c>
      <c r="G40" s="17">
        <f t="shared" si="7"/>
        <v>-1406789.9700000016</v>
      </c>
    </row>
    <row r="41" spans="1:8" x14ac:dyDescent="0.3">
      <c r="A41" s="9" t="s">
        <v>43</v>
      </c>
      <c r="B41" s="24"/>
      <c r="C41" s="24"/>
      <c r="D41" s="24"/>
      <c r="E41" s="24"/>
      <c r="F41" s="24"/>
      <c r="G41" s="17">
        <f>IF((F40-B40)&lt;0,0,(F40-B40))</f>
        <v>0</v>
      </c>
      <c r="H41" s="1"/>
    </row>
    <row r="42" spans="1:8" x14ac:dyDescent="0.3">
      <c r="A42" s="8"/>
      <c r="B42" s="8"/>
      <c r="C42" s="8"/>
      <c r="D42" s="8"/>
      <c r="E42" s="8"/>
      <c r="F42" s="8"/>
      <c r="G42" s="8"/>
    </row>
    <row r="43" spans="1:8" x14ac:dyDescent="0.3">
      <c r="A43" s="9" t="s">
        <v>44</v>
      </c>
      <c r="B43" s="8"/>
      <c r="C43" s="8"/>
      <c r="D43" s="8"/>
      <c r="E43" s="8"/>
      <c r="F43" s="8"/>
      <c r="G43" s="8"/>
    </row>
    <row r="44" spans="1:8" x14ac:dyDescent="0.3">
      <c r="A44" s="7" t="s">
        <v>45</v>
      </c>
      <c r="B44" s="16">
        <f>SUM(B45:B52)</f>
        <v>10897950</v>
      </c>
      <c r="C44" s="16">
        <f t="shared" ref="C44:F44" si="8">SUM(C45:C52)</f>
        <v>9471294</v>
      </c>
      <c r="D44" s="16">
        <f t="shared" si="8"/>
        <v>20369244</v>
      </c>
      <c r="E44" s="16">
        <f t="shared" si="8"/>
        <v>20377921.25</v>
      </c>
      <c r="F44" s="16">
        <f t="shared" si="8"/>
        <v>20377921.25</v>
      </c>
      <c r="G44" s="16">
        <f>F44-B44</f>
        <v>9479971.25</v>
      </c>
    </row>
    <row r="45" spans="1:8" x14ac:dyDescent="0.3">
      <c r="A45" s="12" t="s">
        <v>46</v>
      </c>
      <c r="B45" s="16"/>
      <c r="C45" s="16"/>
      <c r="D45" s="16">
        <f>B45+C45</f>
        <v>0</v>
      </c>
      <c r="E45" s="16"/>
      <c r="F45" s="16"/>
      <c r="G45" s="16">
        <f>F45-B45</f>
        <v>0</v>
      </c>
    </row>
    <row r="46" spans="1:8" x14ac:dyDescent="0.3">
      <c r="A46" s="12" t="s">
        <v>47</v>
      </c>
      <c r="B46" s="16"/>
      <c r="C46" s="16"/>
      <c r="D46" s="16">
        <f t="shared" ref="D46:D52" si="9">B46+C46</f>
        <v>0</v>
      </c>
      <c r="E46" s="16"/>
      <c r="F46" s="16"/>
      <c r="G46" s="16">
        <f t="shared" ref="G46:G47" si="10">F46-B46</f>
        <v>0</v>
      </c>
    </row>
    <row r="47" spans="1:8" x14ac:dyDescent="0.3">
      <c r="A47" s="12" t="s">
        <v>48</v>
      </c>
      <c r="B47" s="21">
        <v>6531469</v>
      </c>
      <c r="C47" s="21">
        <v>8826129</v>
      </c>
      <c r="D47" s="16">
        <f t="shared" si="9"/>
        <v>15357598</v>
      </c>
      <c r="E47" s="21">
        <v>15366429.17</v>
      </c>
      <c r="F47" s="21">
        <v>15366429.17</v>
      </c>
      <c r="G47" s="16">
        <f t="shared" si="10"/>
        <v>8834960.1699999999</v>
      </c>
    </row>
    <row r="48" spans="1:8" ht="28.8" x14ac:dyDescent="0.3">
      <c r="A48" s="12" t="s">
        <v>49</v>
      </c>
      <c r="B48" s="21">
        <v>4366481</v>
      </c>
      <c r="C48" s="21">
        <v>645165</v>
      </c>
      <c r="D48" s="16">
        <f t="shared" si="9"/>
        <v>5011646</v>
      </c>
      <c r="E48" s="21">
        <v>5011492.08</v>
      </c>
      <c r="F48" s="21">
        <v>5011492.08</v>
      </c>
      <c r="G48" s="16">
        <f>F48-B48</f>
        <v>645011.08000000007</v>
      </c>
    </row>
    <row r="49" spans="1:7" x14ac:dyDescent="0.3">
      <c r="A49" s="12" t="s">
        <v>50</v>
      </c>
      <c r="B49" s="16"/>
      <c r="C49" s="16"/>
      <c r="D49" s="16">
        <f t="shared" si="9"/>
        <v>0</v>
      </c>
      <c r="E49" s="16"/>
      <c r="F49" s="16"/>
      <c r="G49" s="16">
        <f t="shared" ref="G49:G62" si="11">F49-B49</f>
        <v>0</v>
      </c>
    </row>
    <row r="50" spans="1:7" x14ac:dyDescent="0.3">
      <c r="A50" s="12" t="s">
        <v>51</v>
      </c>
      <c r="B50" s="16"/>
      <c r="C50" s="16"/>
      <c r="D50" s="16">
        <f t="shared" si="9"/>
        <v>0</v>
      </c>
      <c r="E50" s="16"/>
      <c r="F50" s="16"/>
      <c r="G50" s="16">
        <f t="shared" si="11"/>
        <v>0</v>
      </c>
    </row>
    <row r="51" spans="1:7" ht="28.8" x14ac:dyDescent="0.3">
      <c r="A51" s="5" t="s">
        <v>52</v>
      </c>
      <c r="B51" s="16"/>
      <c r="C51" s="16"/>
      <c r="D51" s="16">
        <f t="shared" si="9"/>
        <v>0</v>
      </c>
      <c r="E51" s="16"/>
      <c r="F51" s="16"/>
      <c r="G51" s="16">
        <f t="shared" si="11"/>
        <v>0</v>
      </c>
    </row>
    <row r="52" spans="1:7" x14ac:dyDescent="0.3">
      <c r="A52" s="11" t="s">
        <v>53</v>
      </c>
      <c r="B52" s="16"/>
      <c r="C52" s="16"/>
      <c r="D52" s="16">
        <f t="shared" si="9"/>
        <v>0</v>
      </c>
      <c r="E52" s="16"/>
      <c r="F52" s="16"/>
      <c r="G52" s="16">
        <f t="shared" si="11"/>
        <v>0</v>
      </c>
    </row>
    <row r="53" spans="1:7" x14ac:dyDescent="0.3">
      <c r="A53" s="7" t="s">
        <v>54</v>
      </c>
      <c r="B53" s="16">
        <f>SUM(B54:B57)</f>
        <v>19000000</v>
      </c>
      <c r="C53" s="16">
        <f t="shared" ref="C53:F53" si="12">SUM(C54:C57)</f>
        <v>9935081.9800000004</v>
      </c>
      <c r="D53" s="16">
        <f t="shared" si="12"/>
        <v>28935081.98</v>
      </c>
      <c r="E53" s="16">
        <f t="shared" si="12"/>
        <v>20693256.880000003</v>
      </c>
      <c r="F53" s="16">
        <f t="shared" si="12"/>
        <v>20693256.880000003</v>
      </c>
      <c r="G53" s="16">
        <f t="shared" si="11"/>
        <v>1693256.8800000027</v>
      </c>
    </row>
    <row r="54" spans="1:7" x14ac:dyDescent="0.3">
      <c r="A54" s="5" t="s">
        <v>55</v>
      </c>
      <c r="B54" s="16"/>
      <c r="C54" s="16"/>
      <c r="D54" s="16">
        <f t="shared" ref="D54:D57" si="13">B54+C54</f>
        <v>0</v>
      </c>
      <c r="E54" s="16"/>
      <c r="F54" s="16"/>
      <c r="G54" s="16">
        <f t="shared" si="11"/>
        <v>0</v>
      </c>
    </row>
    <row r="55" spans="1:7" x14ac:dyDescent="0.3">
      <c r="A55" s="12" t="s">
        <v>56</v>
      </c>
      <c r="B55" s="16"/>
      <c r="C55" s="16"/>
      <c r="D55" s="16">
        <f t="shared" si="13"/>
        <v>0</v>
      </c>
      <c r="E55" s="16"/>
      <c r="F55" s="16"/>
      <c r="G55" s="16">
        <f t="shared" si="11"/>
        <v>0</v>
      </c>
    </row>
    <row r="56" spans="1:7" x14ac:dyDescent="0.3">
      <c r="A56" s="12" t="s">
        <v>57</v>
      </c>
      <c r="B56" s="16"/>
      <c r="C56" s="16"/>
      <c r="D56" s="16">
        <f t="shared" si="13"/>
        <v>0</v>
      </c>
      <c r="E56" s="16"/>
      <c r="F56" s="16"/>
      <c r="G56" s="16">
        <f t="shared" si="11"/>
        <v>0</v>
      </c>
    </row>
    <row r="57" spans="1:7" x14ac:dyDescent="0.3">
      <c r="A57" s="5" t="s">
        <v>58</v>
      </c>
      <c r="B57" s="21">
        <f>21000000-2000000</f>
        <v>19000000</v>
      </c>
      <c r="C57" s="21">
        <f>28935081.98-B57</f>
        <v>9935081.9800000004</v>
      </c>
      <c r="D57" s="16">
        <f t="shared" si="13"/>
        <v>28935081.98</v>
      </c>
      <c r="E57" s="21">
        <f>11561435.14+792202.59+8339619.15</f>
        <v>20693256.880000003</v>
      </c>
      <c r="F57" s="21">
        <f>8339619.15+792202.59+11561435.14</f>
        <v>20693256.880000003</v>
      </c>
      <c r="G57" s="16">
        <f t="shared" si="11"/>
        <v>1693256.8800000027</v>
      </c>
    </row>
    <row r="58" spans="1:7" x14ac:dyDescent="0.3">
      <c r="A58" s="7" t="s">
        <v>59</v>
      </c>
      <c r="B58" s="16">
        <f>B59+B60</f>
        <v>0</v>
      </c>
      <c r="C58" s="16">
        <f t="shared" ref="C58:F58" si="14">C59+C60</f>
        <v>0</v>
      </c>
      <c r="D58" s="16">
        <f t="shared" si="14"/>
        <v>0</v>
      </c>
      <c r="E58" s="16">
        <f t="shared" si="14"/>
        <v>0</v>
      </c>
      <c r="F58" s="16">
        <f t="shared" si="14"/>
        <v>0</v>
      </c>
      <c r="G58" s="16">
        <f t="shared" si="11"/>
        <v>0</v>
      </c>
    </row>
    <row r="59" spans="1:7" ht="28.8" x14ac:dyDescent="0.3">
      <c r="A59" s="12" t="s">
        <v>60</v>
      </c>
      <c r="B59" s="21">
        <v>0</v>
      </c>
      <c r="C59" s="21">
        <v>0</v>
      </c>
      <c r="D59" s="16">
        <f t="shared" ref="D59:D62" si="15">B59+C59</f>
        <v>0</v>
      </c>
      <c r="E59" s="21">
        <v>0</v>
      </c>
      <c r="F59" s="21">
        <v>0</v>
      </c>
      <c r="G59" s="16">
        <f t="shared" si="11"/>
        <v>0</v>
      </c>
    </row>
    <row r="60" spans="1:7" x14ac:dyDescent="0.3">
      <c r="A60" s="12" t="s">
        <v>61</v>
      </c>
      <c r="B60" s="21">
        <v>0</v>
      </c>
      <c r="C60" s="21">
        <v>0</v>
      </c>
      <c r="D60" s="16">
        <f t="shared" si="15"/>
        <v>0</v>
      </c>
      <c r="E60" s="21">
        <v>0</v>
      </c>
      <c r="F60" s="21">
        <v>0</v>
      </c>
      <c r="G60" s="16">
        <f t="shared" si="11"/>
        <v>0</v>
      </c>
    </row>
    <row r="61" spans="1:7" x14ac:dyDescent="0.3">
      <c r="A61" s="7" t="s">
        <v>62</v>
      </c>
      <c r="B61" s="21">
        <v>0</v>
      </c>
      <c r="C61" s="21">
        <v>0</v>
      </c>
      <c r="D61" s="16">
        <f t="shared" si="15"/>
        <v>0</v>
      </c>
      <c r="E61" s="21">
        <v>0</v>
      </c>
      <c r="F61" s="21">
        <v>0</v>
      </c>
      <c r="G61" s="16">
        <f t="shared" si="11"/>
        <v>0</v>
      </c>
    </row>
    <row r="62" spans="1:7" x14ac:dyDescent="0.3">
      <c r="A62" s="7" t="s">
        <v>63</v>
      </c>
      <c r="B62" s="21">
        <v>0</v>
      </c>
      <c r="C62" s="21">
        <v>0</v>
      </c>
      <c r="D62" s="16">
        <f t="shared" si="15"/>
        <v>0</v>
      </c>
      <c r="E62" s="21">
        <v>0</v>
      </c>
      <c r="F62" s="16"/>
      <c r="G62" s="16">
        <f t="shared" si="11"/>
        <v>0</v>
      </c>
    </row>
    <row r="63" spans="1:7" x14ac:dyDescent="0.3">
      <c r="A63" s="8"/>
      <c r="B63" s="8"/>
      <c r="C63" s="8"/>
      <c r="D63" s="8"/>
      <c r="E63" s="8"/>
      <c r="F63" s="8"/>
      <c r="G63" s="8"/>
    </row>
    <row r="64" spans="1:7" x14ac:dyDescent="0.3">
      <c r="A64" s="9" t="s">
        <v>64</v>
      </c>
      <c r="B64" s="17">
        <f>B44+B53+B58+B61+B62</f>
        <v>29897950</v>
      </c>
      <c r="C64" s="17">
        <f t="shared" ref="C64:F64" si="16">C44+C53+C58+C61+C62</f>
        <v>19406375.98</v>
      </c>
      <c r="D64" s="17">
        <f t="shared" si="16"/>
        <v>49304325.980000004</v>
      </c>
      <c r="E64" s="17">
        <f t="shared" si="16"/>
        <v>41071178.130000003</v>
      </c>
      <c r="F64" s="17">
        <f t="shared" si="16"/>
        <v>41071178.130000003</v>
      </c>
      <c r="G64" s="17">
        <f>F64-B64</f>
        <v>11173228.130000003</v>
      </c>
    </row>
    <row r="65" spans="1:7" x14ac:dyDescent="0.3">
      <c r="A65" s="8"/>
      <c r="B65" s="8"/>
      <c r="C65" s="8"/>
      <c r="D65" s="8"/>
      <c r="E65" s="8"/>
      <c r="F65" s="8"/>
      <c r="G65" s="8"/>
    </row>
    <row r="66" spans="1:7" x14ac:dyDescent="0.3">
      <c r="A66" s="9" t="s">
        <v>65</v>
      </c>
      <c r="B66" s="17">
        <f>B67</f>
        <v>0</v>
      </c>
      <c r="C66" s="17">
        <f>C67</f>
        <v>14517043.960000001</v>
      </c>
      <c r="D66" s="17">
        <f t="shared" ref="D66:G66" si="17">D67</f>
        <v>14517043.960000001</v>
      </c>
      <c r="E66" s="17">
        <f t="shared" si="17"/>
        <v>14443999.82</v>
      </c>
      <c r="F66" s="17">
        <f t="shared" si="17"/>
        <v>14443999.82</v>
      </c>
      <c r="G66" s="17">
        <f t="shared" si="17"/>
        <v>14443999.82</v>
      </c>
    </row>
    <row r="67" spans="1:7" x14ac:dyDescent="0.3">
      <c r="A67" s="7" t="s">
        <v>66</v>
      </c>
      <c r="B67" s="21">
        <v>0</v>
      </c>
      <c r="C67" s="21">
        <f>+C74</f>
        <v>14517043.960000001</v>
      </c>
      <c r="D67" s="16">
        <f>B67+C67</f>
        <v>14517043.960000001</v>
      </c>
      <c r="E67" s="21">
        <f>+E74</f>
        <v>14443999.82</v>
      </c>
      <c r="F67" s="21">
        <f>+F74</f>
        <v>14443999.82</v>
      </c>
      <c r="G67" s="16">
        <f t="shared" ref="G67" si="18">F67-B67</f>
        <v>14443999.82</v>
      </c>
    </row>
    <row r="68" spans="1:7" x14ac:dyDescent="0.3">
      <c r="A68" s="8"/>
      <c r="B68" s="8"/>
      <c r="C68" s="8"/>
      <c r="D68" s="8"/>
      <c r="E68" s="8"/>
      <c r="F68" s="8"/>
      <c r="G68" s="8"/>
    </row>
    <row r="69" spans="1:7" x14ac:dyDescent="0.3">
      <c r="A69" s="9" t="s">
        <v>67</v>
      </c>
      <c r="B69" s="17">
        <f>B40+B64+B66</f>
        <v>94908050</v>
      </c>
      <c r="C69" s="17">
        <f t="shared" ref="C69:G69" si="19">C40+C64+C66</f>
        <v>35044707.240000002</v>
      </c>
      <c r="D69" s="17">
        <f t="shared" si="19"/>
        <v>129952757.24000001</v>
      </c>
      <c r="E69" s="17">
        <f t="shared" si="19"/>
        <v>119118487.97999999</v>
      </c>
      <c r="F69" s="17">
        <f t="shared" si="19"/>
        <v>119118487.97999999</v>
      </c>
      <c r="G69" s="17">
        <f t="shared" si="19"/>
        <v>24210437.98</v>
      </c>
    </row>
    <row r="70" spans="1:7" x14ac:dyDescent="0.3">
      <c r="A70" s="8"/>
      <c r="B70" s="8"/>
      <c r="C70" s="8"/>
      <c r="D70" s="8"/>
      <c r="E70" s="8"/>
      <c r="F70" s="8"/>
      <c r="G70" s="8"/>
    </row>
    <row r="71" spans="1:7" x14ac:dyDescent="0.3">
      <c r="A71" s="9" t="s">
        <v>68</v>
      </c>
      <c r="B71" s="8"/>
      <c r="C71" s="8"/>
      <c r="D71" s="8"/>
      <c r="E71" s="8"/>
      <c r="F71" s="8"/>
      <c r="G71" s="8"/>
    </row>
    <row r="72" spans="1:7" ht="28.8" x14ac:dyDescent="0.3">
      <c r="A72" s="14" t="s">
        <v>69</v>
      </c>
      <c r="B72" s="21">
        <v>0</v>
      </c>
      <c r="C72" s="21">
        <v>9711017.1699999999</v>
      </c>
      <c r="D72" s="16">
        <f t="shared" ref="D72:D73" si="20">B72+C72</f>
        <v>9711017.1699999999</v>
      </c>
      <c r="E72" s="21">
        <v>9637973.0299999993</v>
      </c>
      <c r="F72" s="21">
        <v>9637973.0299999993</v>
      </c>
      <c r="G72" s="16">
        <f t="shared" ref="G72:G73" si="21">F72-B72</f>
        <v>9637973.0299999993</v>
      </c>
    </row>
    <row r="73" spans="1:7" ht="28.8" x14ac:dyDescent="0.3">
      <c r="A73" s="14" t="s">
        <v>70</v>
      </c>
      <c r="B73" s="21">
        <v>0</v>
      </c>
      <c r="C73" s="21">
        <v>4806026.79</v>
      </c>
      <c r="D73" s="16">
        <f t="shared" si="20"/>
        <v>4806026.79</v>
      </c>
      <c r="E73" s="21">
        <f>+D73</f>
        <v>4806026.79</v>
      </c>
      <c r="F73" s="21">
        <f>+E73</f>
        <v>4806026.79</v>
      </c>
      <c r="G73" s="16">
        <f t="shared" si="21"/>
        <v>4806026.79</v>
      </c>
    </row>
    <row r="74" spans="1:7" x14ac:dyDescent="0.3">
      <c r="A74" s="13" t="s">
        <v>71</v>
      </c>
      <c r="B74" s="17">
        <f>B72+B73</f>
        <v>0</v>
      </c>
      <c r="C74" s="17">
        <f t="shared" ref="C74:G74" si="22">C72+C73</f>
        <v>14517043.960000001</v>
      </c>
      <c r="D74" s="17">
        <f t="shared" si="22"/>
        <v>14517043.960000001</v>
      </c>
      <c r="E74" s="17">
        <f t="shared" si="22"/>
        <v>14443999.82</v>
      </c>
      <c r="F74" s="17">
        <f t="shared" si="22"/>
        <v>14443999.82</v>
      </c>
      <c r="G74" s="17">
        <f t="shared" si="22"/>
        <v>14443999.82</v>
      </c>
    </row>
    <row r="75" spans="1:7" x14ac:dyDescent="0.3">
      <c r="A75" s="10"/>
      <c r="B75" s="18"/>
      <c r="C75" s="18"/>
      <c r="D75" s="18"/>
      <c r="E75" s="18"/>
      <c r="F75" s="18"/>
      <c r="G75" s="18"/>
    </row>
    <row r="76" spans="1:7" x14ac:dyDescent="0.3">
      <c r="A76" s="22" t="s">
        <v>74</v>
      </c>
      <c r="B76" s="19"/>
      <c r="C76" s="19"/>
      <c r="D76" s="19">
        <f>B76+C76</f>
        <v>0</v>
      </c>
      <c r="E76" s="19"/>
      <c r="F76" s="19"/>
      <c r="G76" s="20">
        <f t="shared" ref="G76" si="23">B76-F76</f>
        <v>0</v>
      </c>
    </row>
    <row r="77" spans="1:7" x14ac:dyDescent="0.3">
      <c r="B77" s="19"/>
      <c r="C77" s="19"/>
      <c r="D77" s="19"/>
      <c r="E77" s="19"/>
      <c r="F77" s="19"/>
      <c r="G77" s="20"/>
    </row>
    <row r="78" spans="1:7" x14ac:dyDescent="0.3">
      <c r="B78" s="19"/>
      <c r="C78" s="19"/>
      <c r="D78" s="19"/>
      <c r="E78" s="19"/>
      <c r="F78" s="19"/>
      <c r="G78" s="20"/>
    </row>
    <row r="79" spans="1:7" x14ac:dyDescent="0.3">
      <c r="B79" s="19"/>
      <c r="C79" s="19"/>
      <c r="D79" s="19"/>
      <c r="E79" s="19"/>
      <c r="F79" s="19"/>
      <c r="G79" s="20"/>
    </row>
    <row r="80" spans="1:7" x14ac:dyDescent="0.3">
      <c r="B80" s="19"/>
      <c r="C80" s="19"/>
      <c r="D80" s="19"/>
      <c r="E80" s="19"/>
      <c r="F80" s="19"/>
      <c r="G80" s="20"/>
    </row>
    <row r="81" spans="2:7" x14ac:dyDescent="0.3">
      <c r="B81" s="19"/>
      <c r="C81" s="19"/>
      <c r="D81" s="19"/>
      <c r="E81" s="19"/>
      <c r="F81" s="19"/>
      <c r="G81" s="20"/>
    </row>
    <row r="82" spans="2:7" s="23" customFormat="1" x14ac:dyDescent="0.3"/>
    <row r="83" spans="2:7" s="23" customFormat="1" x14ac:dyDescent="0.3"/>
    <row r="84" spans="2:7" s="23" customFormat="1" x14ac:dyDescent="0.3"/>
    <row r="85" spans="2:7" s="23" customFormat="1" x14ac:dyDescent="0.3"/>
    <row r="86" spans="2:7" s="23" customFormat="1" x14ac:dyDescent="0.3"/>
    <row r="87" spans="2:7" s="23" customFormat="1" x14ac:dyDescent="0.3"/>
    <row r="88" spans="2:7" s="23" customFormat="1" x14ac:dyDescent="0.3"/>
    <row r="89" spans="2:7" s="23" customFormat="1" x14ac:dyDescent="0.3"/>
  </sheetData>
  <mergeCells count="7">
    <mergeCell ref="A5:A6"/>
    <mergeCell ref="G5:G6"/>
    <mergeCell ref="B5:F5"/>
    <mergeCell ref="A1:G1"/>
    <mergeCell ref="A2:G2"/>
    <mergeCell ref="A3:G3"/>
    <mergeCell ref="A4:G4"/>
  </mergeCells>
  <dataValidations count="1">
    <dataValidation type="decimal" allowBlank="1" showInputMessage="1" showErrorMessage="1" sqref="B8:G74" xr:uid="{3EEF9895-1084-48EB-A0B5-18C8163AFAD0}">
      <formula1>-1.79769313486231E+100</formula1>
      <formula2>1.79769313486231E+100</formula2>
    </dataValidation>
  </dataValidations>
  <pageMargins left="0.82677165354330717" right="0.23622047244094491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2023-01-23T17:55:40Z</cp:lastPrinted>
  <dcterms:created xsi:type="dcterms:W3CDTF">2018-11-21T17:49:47Z</dcterms:created>
  <dcterms:modified xsi:type="dcterms:W3CDTF">2023-03-02T20:04:42Z</dcterms:modified>
</cp:coreProperties>
</file>