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-LAP\Desktop\PUBLICACIONES 2200 CP\5. DISCIPLINA FINANCIERA 2200\"/>
    </mc:Choice>
  </mc:AlternateContent>
  <xr:revisionPtr revIDLastSave="0" documentId="13_ncr:1_{8A618412-9E1B-4128-B1E2-73D1D9E8E3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A" sheetId="1" r:id="rId1"/>
  </sheets>
  <definedNames>
    <definedName name="_xlnm.Print_Area" localSheetId="0">F6A!$A$1:$G$173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4" i="1" l="1"/>
  <c r="F133" i="1"/>
  <c r="E134" i="1"/>
  <c r="E133" i="1"/>
  <c r="E114" i="1"/>
  <c r="E35" i="1"/>
  <c r="C134" i="1" l="1"/>
  <c r="C133" i="1"/>
  <c r="D156" i="1" l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<sst xmlns="http://schemas.openxmlformats.org/spreadsheetml/2006/main" count="163" uniqueCount="90">
  <si>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</si>
  <si>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</si>
  <si>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</si>
  <si>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</si>
  <si>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</si>
  <si>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</si>
  <si>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</si>
  <si>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</si>
  <si>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</si>
  <si>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</si>
  <si>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</si>
  <si>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</si>
  <si>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</si>
  <si>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</si>
  <si>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</si>
  <si>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</si>
  <si>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</si>
  <si>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</si>
  <si>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</si>
  <si>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</si>
  <si>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</si>
  <si>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</si>
  <si>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</si>
  <si>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</si>
  <si>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</si>
  <si>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</si>
  <si>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</si>
  <si>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</si>
  <si>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</si>
  <si>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</si>
  <si>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</si>
  <si>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</si>
  <si>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</si>
  <si>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</si>
  <si>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</si>
  <si>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</si>
  <si>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</si>
  <si>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</si>
  <si>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</si>
  <si>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</si>
  <si>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</si>
  <si>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</si>
  <si>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</si>
  <si>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</si>
  <si>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</si>
  <si>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</si>
  <si>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</si>
  <si>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</si>
  <si>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</si>
  <si>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</si>
  <si>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</si>
  <si>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</si>
  <si>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</si>
  <si>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</si>
  <si>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</si>
  <si>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</si>
  <si>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</si>
  <si>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</si>
  <si>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</si>
  <si>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</si>
  <si>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</si>
  <si>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</si>
  <si>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</si>
  <si>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</si>
  <si>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</si>
  <si>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</si>
  <si>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</si>
  <si>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</si>
  <si>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</si>
  <si>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</si>
  <si>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</si>
  <si>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</si>
  <si>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</si>
  <si>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</si>
  <si>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</si>
  <si>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</si>
  <si>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</si>
  <si>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</si>
  <si>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</si>
  <si>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</si>
  <si>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</si>
  <si>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</si>
  <si>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</si>
  <si>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</si>
  <si>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</si>
  <si>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</si>
  <si>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</si>
  <si>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Municipio de Santiago Maravatío, Guanajuato</t>
  </si>
  <si>
    <t>del 01 de Enero al 31 de Diciembre de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</si>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</sst>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1" fillId="3" borderId="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vertical="center" indent="6"/>
    </xf>
    <xf numFmtId="0" fontId="0" fillId="3" borderId="3" xfId="0" applyFill="1" applyBorder="1" applyAlignment="1">
      <alignment horizontal="left" vertical="center" indent="9"/>
    </xf>
    <xf numFmtId="0" fontId="0" fillId="3" borderId="3" xfId="0" applyFill="1" applyBorder="1" applyAlignment="1">
      <alignment horizontal="left" vertical="center" indent="3"/>
    </xf>
    <xf numFmtId="0" fontId="1" fillId="3" borderId="3" xfId="0" applyFont="1" applyFill="1" applyBorder="1" applyAlignment="1">
      <alignment horizontal="left" vertical="center" indent="3"/>
    </xf>
    <xf numFmtId="0" fontId="0" fillId="0" borderId="3" xfId="0" applyBorder="1" applyAlignment="1">
      <alignment horizontal="left" vertical="center" indent="9"/>
    </xf>
    <xf numFmtId="43" fontId="0" fillId="0" borderId="3" xfId="3" applyFont="1" applyFill="1" applyBorder="1" applyAlignment="1" applyProtection="1">
      <alignment vertical="center"/>
      <protection locked="0"/>
    </xf>
    <xf numFmtId="43" fontId="1" fillId="3" borderId="3" xfId="3" applyFont="1" applyFill="1" applyBorder="1" applyAlignment="1" applyProtection="1">
      <alignment vertical="center"/>
      <protection locked="0"/>
    </xf>
    <xf numFmtId="43" fontId="0" fillId="3" borderId="3" xfId="3" applyFont="1" applyFill="1" applyBorder="1" applyAlignment="1" applyProtection="1">
      <alignment vertical="center"/>
      <protection locked="0"/>
    </xf>
    <xf numFmtId="43" fontId="0" fillId="3" borderId="3" xfId="3" applyFont="1" applyFill="1" applyBorder="1" applyAlignment="1">
      <alignment vertical="center"/>
    </xf>
    <xf numFmtId="43" fontId="0" fillId="0" borderId="4" xfId="3" applyFont="1" applyBorder="1"/>
    <xf numFmtId="43" fontId="4" fillId="3" borderId="3" xfId="3" applyFont="1" applyFill="1" applyBorder="1" applyAlignment="1" applyProtection="1">
      <alignment vertical="center"/>
      <protection locked="0"/>
    </xf>
    <xf numFmtId="43" fontId="4" fillId="0" borderId="3" xfId="3" applyFont="1" applyFill="1" applyBorder="1" applyAlignment="1" applyProtection="1">
      <alignment vertical="center"/>
      <protection locked="0"/>
    </xf>
    <xf numFmtId="43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100853</xdr:rowOff>
    </xdr:from>
    <xdr:to>
      <xdr:col>0</xdr:col>
      <xdr:colOff>935542</xdr:colOff>
      <xdr:row>4</xdr:row>
      <xdr:rowOff>158003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AD1195-A08E-5D74-B79C-BB18E68122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9" t="15977" r="5917" b="11834"/>
        <a:stretch/>
      </xdr:blipFill>
      <xdr:spPr bwMode="auto">
        <a:xfrm>
          <a:off x="22412" y="717177"/>
          <a:ext cx="913130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112059</xdr:colOff>
      <xdr:row>0</xdr:row>
      <xdr:rowOff>89647</xdr:rowOff>
    </xdr:from>
    <xdr:to>
      <xdr:col>6</xdr:col>
      <xdr:colOff>765474</xdr:colOff>
      <xdr:row>4</xdr:row>
      <xdr:rowOff>89647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605D874-4D76-3225-09CB-D09E06C00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0794" y="705971"/>
          <a:ext cx="653415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167</xdr:row>
      <xdr:rowOff>-1</xdr:rowOff>
    </xdr:from>
    <xdr:to>
      <xdr:col>7</xdr:col>
      <xdr:colOff>649941</xdr:colOff>
      <xdr:row>173</xdr:row>
      <xdr:rowOff>11204</xdr:rowOff>
    </xdr:to>
    <xdr:grpSp>
      <xdr:nvGrpSpPr>
        <xdr:cNvPr id="4" name="14 Grupo">
          <a:extLst>
            <a:ext uri="{FF2B5EF4-FFF2-40B4-BE49-F238E27FC236}">
              <a16:creationId xmlns:a16="http://schemas.microsoft.com/office/drawing/2014/main" id="{7EC9DEF6-C765-D8A5-90F0-E4EE772B728E}"/>
            </a:ext>
          </a:extLst>
        </xdr:cNvPr>
        <xdr:cNvGrpSpPr/>
      </xdr:nvGrpSpPr>
      <xdr:grpSpPr>
        <a:xfrm>
          <a:off x="0" y="30130375"/>
          <a:ext cx="13621870" cy="1086970"/>
          <a:chOff x="0" y="0"/>
          <a:chExt cx="8257057" cy="752475"/>
        </a:xfrm>
      </xdr:grpSpPr>
      <xdr:grpSp>
        <xdr:nvGrpSpPr>
          <xdr:cNvPr id="5" name="12 Grupo">
            <a:extLst>
              <a:ext uri="{FF2B5EF4-FFF2-40B4-BE49-F238E27FC236}">
                <a16:creationId xmlns:a16="http://schemas.microsoft.com/office/drawing/2014/main" id="{41732F97-AC8F-5E98-6A3A-0443E41D6BFC}"/>
              </a:ext>
            </a:extLst>
          </xdr:cNvPr>
          <xdr:cNvGrpSpPr/>
        </xdr:nvGrpSpPr>
        <xdr:grpSpPr>
          <a:xfrm>
            <a:off x="0" y="0"/>
            <a:ext cx="8257057" cy="752475"/>
            <a:chOff x="0" y="0"/>
            <a:chExt cx="8257057" cy="752475"/>
          </a:xfrm>
        </xdr:grpSpPr>
        <xdr:grpSp>
          <xdr:nvGrpSpPr>
            <xdr:cNvPr id="7" name="10 Grupo">
              <a:extLst>
                <a:ext uri="{FF2B5EF4-FFF2-40B4-BE49-F238E27FC236}">
                  <a16:creationId xmlns:a16="http://schemas.microsoft.com/office/drawing/2014/main" id="{87EB328F-528B-F9B6-4D48-A1355142C80B}"/>
                </a:ext>
              </a:extLst>
            </xdr:cNvPr>
            <xdr:cNvGrpSpPr/>
          </xdr:nvGrpSpPr>
          <xdr:grpSpPr>
            <a:xfrm>
              <a:off x="0" y="0"/>
              <a:ext cx="8257057" cy="752475"/>
              <a:chOff x="0" y="0"/>
              <a:chExt cx="8257057" cy="752475"/>
            </a:xfrm>
          </xdr:grpSpPr>
          <xdr:sp macro="" textlink="">
            <xdr:nvSpPr>
              <xdr:cNvPr id="10" name="1 Rectángulo redondeado">
                <a:extLst>
                  <a:ext uri="{FF2B5EF4-FFF2-40B4-BE49-F238E27FC236}">
                    <a16:creationId xmlns:a16="http://schemas.microsoft.com/office/drawing/2014/main" id="{B779AE91-625B-897E-15D9-8F58559C480C}"/>
                  </a:ext>
                </a:extLst>
              </xdr:cNvPr>
              <xdr:cNvSpPr/>
            </xdr:nvSpPr>
            <xdr:spPr>
              <a:xfrm>
                <a:off x="0" y="66675"/>
                <a:ext cx="2752725" cy="685800"/>
              </a:xfrm>
              <a:prstGeom prst="roundRect">
                <a:avLst>
                  <a:gd name="adj" fmla="val 8334"/>
                </a:avLst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José Guadalupe Paniagua Cardoso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Presidente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1" name="3 Rectángulo redondeado">
                <a:extLst>
                  <a:ext uri="{FF2B5EF4-FFF2-40B4-BE49-F238E27FC236}">
                    <a16:creationId xmlns:a16="http://schemas.microsoft.com/office/drawing/2014/main" id="{9BF9491A-FDC4-10EA-0BA4-6052AFA571E3}"/>
                  </a:ext>
                </a:extLst>
              </xdr:cNvPr>
              <xdr:cNvSpPr/>
            </xdr:nvSpPr>
            <xdr:spPr>
              <a:xfrm>
                <a:off x="1724025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 Mayra Cardoso Hernández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Regidora. Presidenta CHPyCP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sp macro="" textlink="">
            <xdr:nvSpPr>
              <xdr:cNvPr id="12" name="7 Rectángulo redondeado">
                <a:extLst>
                  <a:ext uri="{FF2B5EF4-FFF2-40B4-BE49-F238E27FC236}">
                    <a16:creationId xmlns:a16="http://schemas.microsoft.com/office/drawing/2014/main" id="{49205BC3-DD67-9EBE-8596-112646FA8A24}"/>
                  </a:ext>
                </a:extLst>
              </xdr:cNvPr>
              <xdr:cNvSpPr/>
            </xdr:nvSpPr>
            <xdr:spPr>
              <a:xfrm>
                <a:off x="4018432" y="0"/>
                <a:ext cx="4238625" cy="685800"/>
              </a:xfrm>
              <a:prstGeom prst="roundRect">
                <a:avLst/>
              </a:prstGeom>
              <a:noFill/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 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C.P. Andrea Centeno Cardoso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1100" b="1" i="1">
                    <a:effectLst/>
                    <a:ea typeface="Calibri" panose="020F0502020204030204" pitchFamily="34" charset="0"/>
                    <a:cs typeface="Calibri" panose="020F0502020204030204" pitchFamily="34" charset="0"/>
                  </a:rPr>
                  <a:t>Tesorera Municipal </a:t>
                </a:r>
                <a:endParaRPr lang="es-MX" sz="1100">
                  <a:effectLst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  <xdr:cxnSp macro="">
          <xdr:nvCxnSpPr>
            <xdr:cNvPr id="8" name="9 Conector recto">
              <a:extLst>
                <a:ext uri="{FF2B5EF4-FFF2-40B4-BE49-F238E27FC236}">
                  <a16:creationId xmlns:a16="http://schemas.microsoft.com/office/drawing/2014/main" id="{98AEC4AC-9A39-5AE5-BCB4-B7B5DC0717CE}"/>
                </a:ext>
              </a:extLst>
            </xdr:cNvPr>
            <xdr:cNvCxnSpPr/>
          </xdr:nvCxnSpPr>
          <xdr:spPr>
            <a:xfrm>
              <a:off x="5143500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9" name="11 Conector recto">
              <a:extLst>
                <a:ext uri="{FF2B5EF4-FFF2-40B4-BE49-F238E27FC236}">
                  <a16:creationId xmlns:a16="http://schemas.microsoft.com/office/drawing/2014/main" id="{BC87C5F7-6D6C-DA94-7E23-D7E8D317DE41}"/>
                </a:ext>
              </a:extLst>
            </xdr:cNvPr>
            <xdr:cNvCxnSpPr/>
          </xdr:nvCxnSpPr>
          <xdr:spPr>
            <a:xfrm>
              <a:off x="257174" y="228600"/>
              <a:ext cx="2295525" cy="0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6" name="13 Conector recto">
            <a:extLst>
              <a:ext uri="{FF2B5EF4-FFF2-40B4-BE49-F238E27FC236}">
                <a16:creationId xmlns:a16="http://schemas.microsoft.com/office/drawing/2014/main" id="{D83E417F-0BB9-1914-3818-0777A2C03010}"/>
              </a:ext>
            </a:extLst>
          </xdr:cNvPr>
          <xdr:cNvCxnSpPr/>
        </xdr:nvCxnSpPr>
        <xdr:spPr>
          <a:xfrm>
            <a:off x="2752725" y="228600"/>
            <a:ext cx="22098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0"/>
  <sheetViews>
    <sheetView showGridLines="0" tabSelected="1" zoomScale="85" zoomScaleNormal="85" workbookViewId="0">
      <selection sqref="A1:XFD1"/>
    </sheetView>
  </sheetViews>
  <sheetFormatPr baseColWidth="10" defaultRowHeight="14.4" x14ac:dyDescent="0.3"/>
  <cols>
    <col min="1" max="1" width="93.6640625" customWidth="1"/>
    <col min="2" max="2" width="16.5546875" customWidth="1"/>
    <col min="3" max="3" width="14.44140625" customWidth="1"/>
    <col min="4" max="4" width="15.6640625" customWidth="1"/>
    <col min="5" max="5" width="17.5546875" customWidth="1"/>
    <col min="6" max="6" width="15.88671875" customWidth="1"/>
    <col min="7" max="7" width="15.109375" customWidth="1"/>
    <col min="8" max="9" width="14.109375" bestFit="1" customWidth="1"/>
  </cols>
  <sheetData>
    <row r="1" spans="1:8" x14ac:dyDescent="0.3">
      <c r="A1" s="23" t="s">
        <v>87</v>
      </c>
      <c r="B1" s="23"/>
      <c r="C1" s="23"/>
      <c r="D1" s="23"/>
      <c r="E1" s="23"/>
      <c r="F1" s="23"/>
      <c r="G1" s="23"/>
    </row>
    <row r="2" spans="1:8" x14ac:dyDescent="0.3">
      <c r="A2" s="24" t="s">
        <v>0</v>
      </c>
      <c r="B2" s="24"/>
      <c r="C2" s="24"/>
      <c r="D2" s="24"/>
      <c r="E2" s="24"/>
      <c r="F2" s="24"/>
      <c r="G2" s="24"/>
    </row>
    <row r="3" spans="1:8" x14ac:dyDescent="0.3">
      <c r="A3" s="24" t="s">
        <v>1</v>
      </c>
      <c r="B3" s="24"/>
      <c r="C3" s="24"/>
      <c r="D3" s="24"/>
      <c r="E3" s="24"/>
      <c r="F3" s="24"/>
      <c r="G3" s="24"/>
    </row>
    <row r="4" spans="1:8" x14ac:dyDescent="0.3">
      <c r="A4" s="24" t="s">
        <v>88</v>
      </c>
      <c r="B4" s="24"/>
      <c r="C4" s="24"/>
      <c r="D4" s="24"/>
      <c r="E4" s="24"/>
      <c r="F4" s="24"/>
      <c r="G4" s="24"/>
    </row>
    <row r="5" spans="1:8" x14ac:dyDescent="0.3">
      <c r="A5" s="25" t="s">
        <v>2</v>
      </c>
      <c r="B5" s="25"/>
      <c r="C5" s="25"/>
      <c r="D5" s="25"/>
      <c r="E5" s="25"/>
      <c r="F5" s="25"/>
      <c r="G5" s="25"/>
    </row>
    <row r="6" spans="1:8" x14ac:dyDescent="0.3">
      <c r="A6" s="21" t="s">
        <v>3</v>
      </c>
      <c r="B6" s="21" t="s">
        <v>4</v>
      </c>
      <c r="C6" s="21"/>
      <c r="D6" s="21"/>
      <c r="E6" s="21"/>
      <c r="F6" s="21"/>
      <c r="G6" s="22" t="s">
        <v>5</v>
      </c>
    </row>
    <row r="7" spans="1:8" ht="28.8" x14ac:dyDescent="0.3">
      <c r="A7" s="21"/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1"/>
    </row>
    <row r="8" spans="1:8" x14ac:dyDescent="0.3">
      <c r="A8" s="6" t="s">
        <v>11</v>
      </c>
      <c r="B8" s="13">
        <f t="shared" ref="B8:G8" si="0">B9+B17+B187+B27+B37+B47+B57+B61+B70+B74</f>
        <v>65010100</v>
      </c>
      <c r="C8" s="13">
        <f t="shared" si="0"/>
        <v>10832304.470000001</v>
      </c>
      <c r="D8" s="13">
        <f t="shared" si="0"/>
        <v>75842404.470000014</v>
      </c>
      <c r="E8" s="13">
        <f t="shared" si="0"/>
        <v>69009631.140000001</v>
      </c>
      <c r="F8" s="13">
        <f t="shared" si="0"/>
        <v>68707182.13000001</v>
      </c>
      <c r="G8" s="13">
        <f t="shared" si="0"/>
        <v>6832773.330000001</v>
      </c>
    </row>
    <row r="9" spans="1:8" x14ac:dyDescent="0.3">
      <c r="A9" s="7" t="s">
        <v>12</v>
      </c>
      <c r="B9" s="14">
        <f t="shared" ref="B9:G9" si="1">SUM(B10:B16)</f>
        <v>32695033.399999999</v>
      </c>
      <c r="C9" s="14">
        <f t="shared" si="1"/>
        <v>4603758.9800000004</v>
      </c>
      <c r="D9" s="14">
        <f t="shared" si="1"/>
        <v>37298792.380000003</v>
      </c>
      <c r="E9" s="14">
        <f t="shared" si="1"/>
        <v>34505665.670000002</v>
      </c>
      <c r="F9" s="14">
        <f t="shared" si="1"/>
        <v>34505665.670000002</v>
      </c>
      <c r="G9" s="14">
        <f t="shared" si="1"/>
        <v>2793126.709999999</v>
      </c>
      <c r="H9" s="19"/>
    </row>
    <row r="10" spans="1:8" x14ac:dyDescent="0.3">
      <c r="A10" s="8" t="s">
        <v>13</v>
      </c>
      <c r="B10" s="17">
        <v>26262987.199999999</v>
      </c>
      <c r="C10" s="17">
        <v>470121.3</v>
      </c>
      <c r="D10" s="14">
        <f t="shared" ref="D10:D16" si="2">B10+C10</f>
        <v>26733108.5</v>
      </c>
      <c r="E10" s="17">
        <v>25007314.050000001</v>
      </c>
      <c r="F10" s="17">
        <v>25007314.050000001</v>
      </c>
      <c r="G10" s="14">
        <f t="shared" ref="G10:G16" si="3">D10-E10</f>
        <v>1725794.4499999993</v>
      </c>
      <c r="H10" s="19"/>
    </row>
    <row r="11" spans="1:8" x14ac:dyDescent="0.3">
      <c r="A11" s="8" t="s">
        <v>14</v>
      </c>
      <c r="B11" s="17">
        <v>830000</v>
      </c>
      <c r="C11" s="17">
        <v>695042.13</v>
      </c>
      <c r="D11" s="14">
        <f t="shared" si="2"/>
        <v>1525042.13</v>
      </c>
      <c r="E11" s="17">
        <v>1419560.53</v>
      </c>
      <c r="F11" s="17">
        <v>1419560.53</v>
      </c>
      <c r="G11" s="14">
        <f t="shared" si="3"/>
        <v>105481.59999999986</v>
      </c>
      <c r="H11" s="19"/>
    </row>
    <row r="12" spans="1:8" x14ac:dyDescent="0.3">
      <c r="A12" s="8" t="s">
        <v>15</v>
      </c>
      <c r="B12" s="17">
        <v>3667841.52</v>
      </c>
      <c r="C12" s="17">
        <v>242801.23</v>
      </c>
      <c r="D12" s="14">
        <f t="shared" si="2"/>
        <v>3910642.75</v>
      </c>
      <c r="E12" s="17">
        <v>3652945.65</v>
      </c>
      <c r="F12" s="17">
        <v>3652945.65</v>
      </c>
      <c r="G12" s="14">
        <f t="shared" si="3"/>
        <v>257697.10000000009</v>
      </c>
      <c r="H12" s="19"/>
    </row>
    <row r="13" spans="1:8" x14ac:dyDescent="0.3">
      <c r="A13" s="8" t="s">
        <v>16</v>
      </c>
      <c r="B13" s="17">
        <v>150000</v>
      </c>
      <c r="C13" s="17">
        <v>-6346.22</v>
      </c>
      <c r="D13" s="14">
        <f t="shared" si="2"/>
        <v>143653.78</v>
      </c>
      <c r="E13" s="17">
        <v>143653.78</v>
      </c>
      <c r="F13" s="17">
        <v>143653.78</v>
      </c>
      <c r="G13" s="14">
        <f t="shared" si="3"/>
        <v>0</v>
      </c>
      <c r="H13" s="19"/>
    </row>
    <row r="14" spans="1:8" x14ac:dyDescent="0.3">
      <c r="A14" s="8" t="s">
        <v>17</v>
      </c>
      <c r="B14" s="17">
        <v>1784204.68</v>
      </c>
      <c r="C14" s="17">
        <v>3202140.54</v>
      </c>
      <c r="D14" s="14">
        <f t="shared" si="2"/>
        <v>4986345.22</v>
      </c>
      <c r="E14" s="17">
        <v>4282191.66</v>
      </c>
      <c r="F14" s="17">
        <v>4282191.66</v>
      </c>
      <c r="G14" s="14">
        <f t="shared" si="3"/>
        <v>704153.55999999959</v>
      </c>
      <c r="H14" s="19"/>
    </row>
    <row r="15" spans="1:8" x14ac:dyDescent="0.3">
      <c r="A15" s="8" t="s">
        <v>18</v>
      </c>
      <c r="B15" s="14"/>
      <c r="C15" s="14"/>
      <c r="D15" s="14">
        <f t="shared" si="2"/>
        <v>0</v>
      </c>
      <c r="E15" s="14"/>
      <c r="F15" s="14"/>
      <c r="G15" s="14">
        <f t="shared" si="3"/>
        <v>0</v>
      </c>
      <c r="H15" s="19"/>
    </row>
    <row r="16" spans="1:8" x14ac:dyDescent="0.3">
      <c r="A16" s="8" t="s">
        <v>19</v>
      </c>
      <c r="B16" s="14"/>
      <c r="C16" s="14"/>
      <c r="D16" s="14">
        <f t="shared" si="2"/>
        <v>0</v>
      </c>
      <c r="E16" s="14"/>
      <c r="F16" s="14"/>
      <c r="G16" s="14">
        <f t="shared" si="3"/>
        <v>0</v>
      </c>
      <c r="H16" s="19"/>
    </row>
    <row r="17" spans="1:8" x14ac:dyDescent="0.3">
      <c r="A17" s="7" t="s">
        <v>20</v>
      </c>
      <c r="B17" s="14">
        <f t="shared" ref="B17:G17" si="4">SUM(B18:B26)</f>
        <v>5279668.8</v>
      </c>
      <c r="C17" s="14">
        <f t="shared" si="4"/>
        <v>-12646.159999999945</v>
      </c>
      <c r="D17" s="14">
        <f t="shared" si="4"/>
        <v>5267022.6400000006</v>
      </c>
      <c r="E17" s="14">
        <f t="shared" si="4"/>
        <v>4736581.9399999995</v>
      </c>
      <c r="F17" s="14">
        <f t="shared" si="4"/>
        <v>4557415.580000001</v>
      </c>
      <c r="G17" s="14">
        <f t="shared" si="4"/>
        <v>530440.70000000019</v>
      </c>
      <c r="H17" s="19"/>
    </row>
    <row r="18" spans="1:8" x14ac:dyDescent="0.3">
      <c r="A18" s="8" t="s">
        <v>21</v>
      </c>
      <c r="B18" s="17">
        <v>658444.80000000005</v>
      </c>
      <c r="C18" s="17">
        <v>45833.04</v>
      </c>
      <c r="D18" s="14">
        <f t="shared" ref="D18:D26" si="5">B18+C18</f>
        <v>704277.84000000008</v>
      </c>
      <c r="E18" s="17">
        <v>673446.92</v>
      </c>
      <c r="F18" s="17">
        <v>673446.92</v>
      </c>
      <c r="G18" s="14">
        <f t="shared" ref="G18:G26" si="6">D18-E18</f>
        <v>30830.920000000042</v>
      </c>
      <c r="H18" s="19"/>
    </row>
    <row r="19" spans="1:8" x14ac:dyDescent="0.3">
      <c r="A19" s="8" t="s">
        <v>22</v>
      </c>
      <c r="B19" s="17">
        <v>183500</v>
      </c>
      <c r="C19" s="17">
        <v>84703.97</v>
      </c>
      <c r="D19" s="14">
        <f t="shared" si="5"/>
        <v>268203.96999999997</v>
      </c>
      <c r="E19" s="17">
        <v>256158.97</v>
      </c>
      <c r="F19" s="17">
        <v>256158.97</v>
      </c>
      <c r="G19" s="14">
        <f t="shared" si="6"/>
        <v>12044.999999999971</v>
      </c>
      <c r="H19" s="19"/>
    </row>
    <row r="20" spans="1:8" x14ac:dyDescent="0.3">
      <c r="A20" s="8" t="s">
        <v>23</v>
      </c>
      <c r="B20" s="14"/>
      <c r="C20" s="14"/>
      <c r="D20" s="14">
        <f t="shared" si="5"/>
        <v>0</v>
      </c>
      <c r="E20" s="14"/>
      <c r="F20" s="14"/>
      <c r="G20" s="14">
        <f t="shared" si="6"/>
        <v>0</v>
      </c>
      <c r="H20" s="19"/>
    </row>
    <row r="21" spans="1:8" x14ac:dyDescent="0.3">
      <c r="A21" s="8" t="s">
        <v>24</v>
      </c>
      <c r="B21" s="17">
        <v>996024</v>
      </c>
      <c r="C21" s="17">
        <v>42371.45</v>
      </c>
      <c r="D21" s="14">
        <f t="shared" si="5"/>
        <v>1038395.45</v>
      </c>
      <c r="E21" s="17">
        <v>783498.1</v>
      </c>
      <c r="F21" s="17">
        <v>738250.31</v>
      </c>
      <c r="G21" s="14">
        <f t="shared" si="6"/>
        <v>254897.34999999998</v>
      </c>
      <c r="H21" s="19"/>
    </row>
    <row r="22" spans="1:8" x14ac:dyDescent="0.3">
      <c r="A22" s="8" t="s">
        <v>25</v>
      </c>
      <c r="B22" s="17">
        <v>489000</v>
      </c>
      <c r="C22" s="17">
        <v>-230109.01</v>
      </c>
      <c r="D22" s="14">
        <f t="shared" si="5"/>
        <v>258890.99</v>
      </c>
      <c r="E22" s="17">
        <v>218176.78</v>
      </c>
      <c r="F22" s="17">
        <v>218176.78</v>
      </c>
      <c r="G22" s="14">
        <f t="shared" si="6"/>
        <v>40714.209999999992</v>
      </c>
      <c r="H22" s="19"/>
    </row>
    <row r="23" spans="1:8" x14ac:dyDescent="0.3">
      <c r="A23" s="8" t="s">
        <v>26</v>
      </c>
      <c r="B23" s="17">
        <v>2394700</v>
      </c>
      <c r="C23" s="17">
        <v>-249504.61</v>
      </c>
      <c r="D23" s="14">
        <f t="shared" si="5"/>
        <v>2145195.39</v>
      </c>
      <c r="E23" s="17">
        <v>2057679.49</v>
      </c>
      <c r="F23" s="17">
        <v>1936023.54</v>
      </c>
      <c r="G23" s="14">
        <f t="shared" si="6"/>
        <v>87515.90000000014</v>
      </c>
      <c r="H23" s="19"/>
    </row>
    <row r="24" spans="1:8" x14ac:dyDescent="0.3">
      <c r="A24" s="8" t="s">
        <v>27</v>
      </c>
      <c r="B24" s="17">
        <v>111400</v>
      </c>
      <c r="C24" s="17">
        <v>116288.08</v>
      </c>
      <c r="D24" s="14">
        <f t="shared" si="5"/>
        <v>227688.08000000002</v>
      </c>
      <c r="E24" s="17">
        <v>156585.45000000001</v>
      </c>
      <c r="F24" s="17">
        <v>156585.45000000001</v>
      </c>
      <c r="G24" s="14">
        <f t="shared" si="6"/>
        <v>71102.63</v>
      </c>
      <c r="H24" s="19"/>
    </row>
    <row r="25" spans="1:8" x14ac:dyDescent="0.3">
      <c r="A25" s="8" t="s">
        <v>28</v>
      </c>
      <c r="B25" s="14"/>
      <c r="C25" s="14"/>
      <c r="D25" s="14">
        <f t="shared" si="5"/>
        <v>0</v>
      </c>
      <c r="E25" s="14"/>
      <c r="F25" s="14"/>
      <c r="G25" s="14">
        <f t="shared" si="6"/>
        <v>0</v>
      </c>
      <c r="H25" s="19"/>
    </row>
    <row r="26" spans="1:8" x14ac:dyDescent="0.3">
      <c r="A26" s="8" t="s">
        <v>29</v>
      </c>
      <c r="B26" s="17">
        <v>446600</v>
      </c>
      <c r="C26" s="17">
        <v>177770.92</v>
      </c>
      <c r="D26" s="14">
        <f t="shared" si="5"/>
        <v>624370.92000000004</v>
      </c>
      <c r="E26" s="17">
        <v>591036.23</v>
      </c>
      <c r="F26" s="17">
        <v>578773.61</v>
      </c>
      <c r="G26" s="14">
        <f t="shared" si="6"/>
        <v>33334.690000000061</v>
      </c>
      <c r="H26" s="19"/>
    </row>
    <row r="27" spans="1:8" x14ac:dyDescent="0.3">
      <c r="A27" s="7" t="s">
        <v>30</v>
      </c>
      <c r="B27" s="14">
        <f t="shared" ref="B27:G27" si="7">SUM(B28:B36)</f>
        <v>7844624.6899999995</v>
      </c>
      <c r="C27" s="14">
        <f t="shared" si="7"/>
        <v>6308365.1100000003</v>
      </c>
      <c r="D27" s="14">
        <f t="shared" si="7"/>
        <v>14152989.800000001</v>
      </c>
      <c r="E27" s="14">
        <f t="shared" si="7"/>
        <v>13357909.670000002</v>
      </c>
      <c r="F27" s="14">
        <f t="shared" si="7"/>
        <v>13350035.350000001</v>
      </c>
      <c r="G27" s="14">
        <f t="shared" si="7"/>
        <v>795080.1300000007</v>
      </c>
      <c r="H27" s="19"/>
    </row>
    <row r="28" spans="1:8" x14ac:dyDescent="0.3">
      <c r="A28" s="8" t="s">
        <v>31</v>
      </c>
      <c r="B28" s="17">
        <v>2676000</v>
      </c>
      <c r="C28" s="17">
        <v>-613526.06000000006</v>
      </c>
      <c r="D28" s="14">
        <f t="shared" ref="D28:D36" si="8">B28+C28</f>
        <v>2062473.94</v>
      </c>
      <c r="E28" s="17">
        <v>1834919.54</v>
      </c>
      <c r="F28" s="17">
        <v>1834919.54</v>
      </c>
      <c r="G28" s="14">
        <f t="shared" ref="G28:G36" si="9">D28-E28</f>
        <v>227554.39999999991</v>
      </c>
      <c r="H28" s="19"/>
    </row>
    <row r="29" spans="1:8" x14ac:dyDescent="0.3">
      <c r="A29" s="8" t="s">
        <v>32</v>
      </c>
      <c r="B29" s="17">
        <v>225850</v>
      </c>
      <c r="C29" s="17">
        <v>173744.15</v>
      </c>
      <c r="D29" s="14">
        <f t="shared" si="8"/>
        <v>399594.15</v>
      </c>
      <c r="E29" s="17">
        <v>356845.36</v>
      </c>
      <c r="F29" s="17">
        <v>348971.04</v>
      </c>
      <c r="G29" s="14">
        <f t="shared" si="9"/>
        <v>42748.790000000037</v>
      </c>
      <c r="H29" s="19"/>
    </row>
    <row r="30" spans="1:8" x14ac:dyDescent="0.3">
      <c r="A30" s="8" t="s">
        <v>33</v>
      </c>
      <c r="B30" s="17">
        <v>500000</v>
      </c>
      <c r="C30" s="17">
        <v>624553.43000000005</v>
      </c>
      <c r="D30" s="14">
        <f t="shared" si="8"/>
        <v>1124553.4300000002</v>
      </c>
      <c r="E30" s="17">
        <v>1123878.01</v>
      </c>
      <c r="F30" s="17">
        <v>1123878.01</v>
      </c>
      <c r="G30" s="14">
        <f t="shared" si="9"/>
        <v>675.42000000015832</v>
      </c>
      <c r="H30" s="19"/>
    </row>
    <row r="31" spans="1:8" x14ac:dyDescent="0.3">
      <c r="A31" s="8" t="s">
        <v>34</v>
      </c>
      <c r="B31" s="17">
        <v>206400</v>
      </c>
      <c r="C31" s="17">
        <v>-95130.33</v>
      </c>
      <c r="D31" s="14">
        <f t="shared" si="8"/>
        <v>111269.67</v>
      </c>
      <c r="E31" s="17">
        <v>102996.28</v>
      </c>
      <c r="F31" s="17">
        <v>102996.28</v>
      </c>
      <c r="G31" s="14">
        <f t="shared" si="9"/>
        <v>8273.39</v>
      </c>
      <c r="H31" s="19"/>
    </row>
    <row r="32" spans="1:8" x14ac:dyDescent="0.3">
      <c r="A32" s="8" t="s">
        <v>35</v>
      </c>
      <c r="B32" s="17">
        <v>398800</v>
      </c>
      <c r="C32" s="17">
        <v>399075.03</v>
      </c>
      <c r="D32" s="14">
        <f t="shared" si="8"/>
        <v>797875.03</v>
      </c>
      <c r="E32" s="17">
        <v>760448.43</v>
      </c>
      <c r="F32" s="17">
        <v>760448.43</v>
      </c>
      <c r="G32" s="14">
        <f t="shared" si="9"/>
        <v>37426.599999999977</v>
      </c>
      <c r="H32" s="19"/>
    </row>
    <row r="33" spans="1:8" x14ac:dyDescent="0.3">
      <c r="A33" s="8" t="s">
        <v>36</v>
      </c>
      <c r="B33" s="17">
        <v>210000</v>
      </c>
      <c r="C33" s="17">
        <v>-62548.32</v>
      </c>
      <c r="D33" s="14">
        <f t="shared" si="8"/>
        <v>147451.68</v>
      </c>
      <c r="E33" s="17">
        <v>121287.7</v>
      </c>
      <c r="F33" s="17">
        <v>121287.7</v>
      </c>
      <c r="G33" s="14">
        <f t="shared" si="9"/>
        <v>26163.979999999996</v>
      </c>
      <c r="H33" s="19"/>
    </row>
    <row r="34" spans="1:8" x14ac:dyDescent="0.3">
      <c r="A34" s="8" t="s">
        <v>37</v>
      </c>
      <c r="B34" s="17">
        <v>158500</v>
      </c>
      <c r="C34" s="17">
        <v>-23898.55</v>
      </c>
      <c r="D34" s="14">
        <f t="shared" si="8"/>
        <v>134601.45000000001</v>
      </c>
      <c r="E34" s="17">
        <v>125360.83</v>
      </c>
      <c r="F34" s="17">
        <v>125360.83</v>
      </c>
      <c r="G34" s="14">
        <f t="shared" si="9"/>
        <v>9240.6200000000099</v>
      </c>
      <c r="H34" s="19"/>
    </row>
    <row r="35" spans="1:8" x14ac:dyDescent="0.3">
      <c r="A35" s="11" t="s">
        <v>38</v>
      </c>
      <c r="B35" s="18">
        <v>2230000</v>
      </c>
      <c r="C35" s="18">
        <v>2572554.54</v>
      </c>
      <c r="D35" s="12">
        <f t="shared" si="8"/>
        <v>4802554.54</v>
      </c>
      <c r="E35" s="18">
        <f>4609619.18-40000-14960.94</f>
        <v>4554658.2399999993</v>
      </c>
      <c r="F35" s="18">
        <v>4554658.24</v>
      </c>
      <c r="G35" s="12">
        <f t="shared" si="9"/>
        <v>247896.30000000075</v>
      </c>
      <c r="H35" s="19"/>
    </row>
    <row r="36" spans="1:8" x14ac:dyDescent="0.3">
      <c r="A36" s="8" t="s">
        <v>39</v>
      </c>
      <c r="B36" s="17">
        <v>1239074.69</v>
      </c>
      <c r="C36" s="17">
        <v>3333541.22</v>
      </c>
      <c r="D36" s="14">
        <f t="shared" si="8"/>
        <v>4572615.91</v>
      </c>
      <c r="E36" s="17">
        <v>4377515.28</v>
      </c>
      <c r="F36" s="17">
        <v>4377515.28</v>
      </c>
      <c r="G36" s="14">
        <f t="shared" si="9"/>
        <v>195100.62999999989</v>
      </c>
      <c r="H36" s="19"/>
    </row>
    <row r="37" spans="1:8" x14ac:dyDescent="0.3">
      <c r="A37" s="7" t="s">
        <v>40</v>
      </c>
      <c r="B37" s="14">
        <f t="shared" ref="B37:G37" si="10">SUM(B38:B46)</f>
        <v>10122757.550000001</v>
      </c>
      <c r="C37" s="14">
        <f t="shared" si="10"/>
        <v>3050303.62</v>
      </c>
      <c r="D37" s="14">
        <f t="shared" si="10"/>
        <v>13173061.170000002</v>
      </c>
      <c r="E37" s="14">
        <f t="shared" si="10"/>
        <v>12723113.770000001</v>
      </c>
      <c r="F37" s="14">
        <f t="shared" si="10"/>
        <v>12701173.050000001</v>
      </c>
      <c r="G37" s="14">
        <f t="shared" si="10"/>
        <v>449947.40000000049</v>
      </c>
      <c r="H37" s="19"/>
    </row>
    <row r="38" spans="1:8" x14ac:dyDescent="0.3">
      <c r="A38" s="8" t="s">
        <v>41</v>
      </c>
      <c r="B38" s="14"/>
      <c r="C38" s="14"/>
      <c r="D38" s="14">
        <f t="shared" ref="D38:D46" si="11">B38+C38</f>
        <v>0</v>
      </c>
      <c r="E38" s="14"/>
      <c r="F38" s="14"/>
      <c r="G38" s="14">
        <f t="shared" ref="G38:G46" si="12">D38-E38</f>
        <v>0</v>
      </c>
      <c r="H38" s="19"/>
    </row>
    <row r="39" spans="1:8" x14ac:dyDescent="0.3">
      <c r="A39" s="8" t="s">
        <v>42</v>
      </c>
      <c r="B39" s="17">
        <v>7881757.5499999998</v>
      </c>
      <c r="C39" s="17">
        <v>1504489</v>
      </c>
      <c r="D39" s="14">
        <f t="shared" si="11"/>
        <v>9386246.5500000007</v>
      </c>
      <c r="E39" s="17">
        <v>9369004.6500000004</v>
      </c>
      <c r="F39" s="17">
        <v>9369004.6500000004</v>
      </c>
      <c r="G39" s="14">
        <f t="shared" si="12"/>
        <v>17241.900000000373</v>
      </c>
      <c r="H39" s="19"/>
    </row>
    <row r="40" spans="1:8" x14ac:dyDescent="0.3">
      <c r="A40" s="8" t="s">
        <v>43</v>
      </c>
      <c r="B40" s="17">
        <v>0</v>
      </c>
      <c r="C40" s="17">
        <v>1110802</v>
      </c>
      <c r="D40" s="14">
        <f t="shared" si="11"/>
        <v>1110802</v>
      </c>
      <c r="E40" s="17">
        <v>760950.14</v>
      </c>
      <c r="F40" s="17">
        <v>760950.14</v>
      </c>
      <c r="G40" s="14">
        <f t="shared" si="12"/>
        <v>349851.86</v>
      </c>
      <c r="H40" s="19"/>
    </row>
    <row r="41" spans="1:8" x14ac:dyDescent="0.3">
      <c r="A41" s="8" t="s">
        <v>44</v>
      </c>
      <c r="B41" s="17">
        <v>2241000</v>
      </c>
      <c r="C41" s="17">
        <v>435012.62</v>
      </c>
      <c r="D41" s="14">
        <f t="shared" si="11"/>
        <v>2676012.62</v>
      </c>
      <c r="E41" s="17">
        <v>2593158.98</v>
      </c>
      <c r="F41" s="17">
        <v>2571218.2599999998</v>
      </c>
      <c r="G41" s="14">
        <f t="shared" si="12"/>
        <v>82853.64000000013</v>
      </c>
      <c r="H41" s="19"/>
    </row>
    <row r="42" spans="1:8" x14ac:dyDescent="0.3">
      <c r="A42" s="8" t="s">
        <v>45</v>
      </c>
      <c r="B42" s="14"/>
      <c r="C42" s="14"/>
      <c r="D42" s="14">
        <f t="shared" si="11"/>
        <v>0</v>
      </c>
      <c r="E42" s="14"/>
      <c r="F42" s="14"/>
      <c r="G42" s="14">
        <f t="shared" si="12"/>
        <v>0</v>
      </c>
      <c r="H42" s="19"/>
    </row>
    <row r="43" spans="1:8" x14ac:dyDescent="0.3">
      <c r="A43" s="8" t="s">
        <v>46</v>
      </c>
      <c r="B43" s="14"/>
      <c r="C43" s="14"/>
      <c r="D43" s="14">
        <f t="shared" si="11"/>
        <v>0</v>
      </c>
      <c r="E43" s="14"/>
      <c r="F43" s="14"/>
      <c r="G43" s="14">
        <f t="shared" si="12"/>
        <v>0</v>
      </c>
      <c r="H43" s="19"/>
    </row>
    <row r="44" spans="1:8" x14ac:dyDescent="0.3">
      <c r="A44" s="8" t="s">
        <v>47</v>
      </c>
      <c r="B44" s="14"/>
      <c r="C44" s="14"/>
      <c r="D44" s="14">
        <f t="shared" si="11"/>
        <v>0</v>
      </c>
      <c r="E44" s="14"/>
      <c r="F44" s="14"/>
      <c r="G44" s="14">
        <f t="shared" si="12"/>
        <v>0</v>
      </c>
      <c r="H44" s="19"/>
    </row>
    <row r="45" spans="1:8" x14ac:dyDescent="0.3">
      <c r="A45" s="8" t="s">
        <v>48</v>
      </c>
      <c r="B45" s="14"/>
      <c r="C45" s="14"/>
      <c r="D45" s="14">
        <f t="shared" si="11"/>
        <v>0</v>
      </c>
      <c r="E45" s="14"/>
      <c r="F45" s="14"/>
      <c r="G45" s="14">
        <f t="shared" si="12"/>
        <v>0</v>
      </c>
      <c r="H45" s="19"/>
    </row>
    <row r="46" spans="1:8" x14ac:dyDescent="0.3">
      <c r="A46" s="8" t="s">
        <v>49</v>
      </c>
      <c r="B46" s="14"/>
      <c r="C46" s="14"/>
      <c r="D46" s="14">
        <f t="shared" si="11"/>
        <v>0</v>
      </c>
      <c r="E46" s="14"/>
      <c r="F46" s="14"/>
      <c r="G46" s="14">
        <f t="shared" si="12"/>
        <v>0</v>
      </c>
      <c r="H46" s="19"/>
    </row>
    <row r="47" spans="1:8" x14ac:dyDescent="0.3">
      <c r="A47" s="7" t="s">
        <v>50</v>
      </c>
      <c r="B47" s="14">
        <f t="shared" ref="B47:G47" si="13">SUM(B48:B56)</f>
        <v>615000</v>
      </c>
      <c r="C47" s="14">
        <f t="shared" si="13"/>
        <v>2247454.9</v>
      </c>
      <c r="D47" s="14">
        <f t="shared" si="13"/>
        <v>2862454.9</v>
      </c>
      <c r="E47" s="14">
        <f t="shared" si="13"/>
        <v>1009479.28</v>
      </c>
      <c r="F47" s="14">
        <f t="shared" si="13"/>
        <v>1009479.28</v>
      </c>
      <c r="G47" s="14">
        <f t="shared" si="13"/>
        <v>1852975.62</v>
      </c>
      <c r="H47" s="19"/>
    </row>
    <row r="48" spans="1:8" x14ac:dyDescent="0.3">
      <c r="A48" s="8" t="s">
        <v>51</v>
      </c>
      <c r="B48" s="17">
        <v>115000</v>
      </c>
      <c r="C48" s="17">
        <v>166327.9</v>
      </c>
      <c r="D48" s="14">
        <f t="shared" ref="D48:D56" si="14">B48+C48</f>
        <v>281327.90000000002</v>
      </c>
      <c r="E48" s="17">
        <v>275086.28000000003</v>
      </c>
      <c r="F48" s="17">
        <v>275086.28000000003</v>
      </c>
      <c r="G48" s="14">
        <f t="shared" ref="G48:G56" si="15">D48-E48</f>
        <v>6241.6199999999953</v>
      </c>
      <c r="H48" s="19"/>
    </row>
    <row r="49" spans="1:8" x14ac:dyDescent="0.3">
      <c r="A49" s="8" t="s">
        <v>52</v>
      </c>
      <c r="B49" s="17">
        <v>0</v>
      </c>
      <c r="C49" s="17">
        <v>19499</v>
      </c>
      <c r="D49" s="14">
        <f t="shared" si="14"/>
        <v>19499</v>
      </c>
      <c r="E49" s="17">
        <v>16149</v>
      </c>
      <c r="F49" s="17">
        <v>16149</v>
      </c>
      <c r="G49" s="14">
        <f t="shared" si="15"/>
        <v>3350</v>
      </c>
      <c r="H49" s="19"/>
    </row>
    <row r="50" spans="1:8" x14ac:dyDescent="0.3">
      <c r="A50" s="8" t="s">
        <v>53</v>
      </c>
      <c r="B50" s="14"/>
      <c r="C50" s="14"/>
      <c r="D50" s="14">
        <f t="shared" si="14"/>
        <v>0</v>
      </c>
      <c r="E50" s="14"/>
      <c r="F50" s="14"/>
      <c r="G50" s="14">
        <f t="shared" si="15"/>
        <v>0</v>
      </c>
      <c r="H50" s="19"/>
    </row>
    <row r="51" spans="1:8" x14ac:dyDescent="0.3">
      <c r="A51" s="8" t="s">
        <v>54</v>
      </c>
      <c r="B51" s="17">
        <v>500000</v>
      </c>
      <c r="C51" s="17">
        <v>135000</v>
      </c>
      <c r="D51" s="14">
        <f t="shared" si="14"/>
        <v>635000</v>
      </c>
      <c r="E51" s="17">
        <v>635000</v>
      </c>
      <c r="F51" s="17">
        <v>635000</v>
      </c>
      <c r="G51" s="14">
        <f t="shared" si="15"/>
        <v>0</v>
      </c>
      <c r="H51" s="19"/>
    </row>
    <row r="52" spans="1:8" x14ac:dyDescent="0.3">
      <c r="A52" s="8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  <c r="H52" s="19"/>
    </row>
    <row r="53" spans="1:8" x14ac:dyDescent="0.3">
      <c r="A53" s="8" t="s">
        <v>56</v>
      </c>
      <c r="B53" s="17">
        <v>0</v>
      </c>
      <c r="C53" s="17">
        <v>126628</v>
      </c>
      <c r="D53" s="14">
        <f t="shared" si="14"/>
        <v>126628</v>
      </c>
      <c r="E53" s="17">
        <v>83244</v>
      </c>
      <c r="F53" s="17">
        <v>83244</v>
      </c>
      <c r="G53" s="14">
        <f t="shared" si="15"/>
        <v>43384</v>
      </c>
      <c r="H53" s="19"/>
    </row>
    <row r="54" spans="1:8" x14ac:dyDescent="0.3">
      <c r="A54" s="8" t="s">
        <v>57</v>
      </c>
      <c r="B54" s="14"/>
      <c r="C54" s="14"/>
      <c r="D54" s="14">
        <f t="shared" si="14"/>
        <v>0</v>
      </c>
      <c r="E54" s="14"/>
      <c r="F54" s="14"/>
      <c r="G54" s="14">
        <f t="shared" si="15"/>
        <v>0</v>
      </c>
      <c r="H54" s="19"/>
    </row>
    <row r="55" spans="1:8" x14ac:dyDescent="0.3">
      <c r="A55" s="8" t="s">
        <v>58</v>
      </c>
      <c r="B55" s="17">
        <v>0</v>
      </c>
      <c r="C55" s="17">
        <v>1800000</v>
      </c>
      <c r="D55" s="14">
        <f t="shared" si="14"/>
        <v>1800000</v>
      </c>
      <c r="E55" s="17">
        <v>0</v>
      </c>
      <c r="F55" s="17">
        <v>0</v>
      </c>
      <c r="G55" s="14">
        <f t="shared" si="15"/>
        <v>1800000</v>
      </c>
      <c r="H55" s="19"/>
    </row>
    <row r="56" spans="1:8" x14ac:dyDescent="0.3">
      <c r="A56" s="8" t="s">
        <v>59</v>
      </c>
      <c r="B56" s="14"/>
      <c r="C56" s="14"/>
      <c r="D56" s="14">
        <f t="shared" si="14"/>
        <v>0</v>
      </c>
      <c r="E56" s="14"/>
      <c r="F56" s="14"/>
      <c r="G56" s="14">
        <f t="shared" si="15"/>
        <v>0</v>
      </c>
      <c r="H56" s="19"/>
    </row>
    <row r="57" spans="1:8" x14ac:dyDescent="0.3">
      <c r="A57" s="7" t="s">
        <v>60</v>
      </c>
      <c r="B57" s="14">
        <f t="shared" ref="B57:G57" si="16">SUM(B58:B60)</f>
        <v>7000000</v>
      </c>
      <c r="C57" s="14">
        <f t="shared" si="16"/>
        <v>-3911916.4199999995</v>
      </c>
      <c r="D57" s="14">
        <f t="shared" si="16"/>
        <v>3088083.5800000005</v>
      </c>
      <c r="E57" s="14">
        <f t="shared" si="16"/>
        <v>2676880.81</v>
      </c>
      <c r="F57" s="14">
        <f t="shared" si="16"/>
        <v>2583413.2000000002</v>
      </c>
      <c r="G57" s="14">
        <f t="shared" si="16"/>
        <v>411202.77000000025</v>
      </c>
      <c r="H57" s="19"/>
    </row>
    <row r="58" spans="1:8" x14ac:dyDescent="0.3">
      <c r="A58" s="8" t="s">
        <v>61</v>
      </c>
      <c r="B58" s="17">
        <v>7000000</v>
      </c>
      <c r="C58" s="17">
        <v>-4713973.7699999996</v>
      </c>
      <c r="D58" s="14">
        <f>B58+C58</f>
        <v>2286026.2300000004</v>
      </c>
      <c r="E58" s="17">
        <v>2137712.14</v>
      </c>
      <c r="F58" s="17">
        <v>2137712.14</v>
      </c>
      <c r="G58" s="14">
        <f>D58-E58</f>
        <v>148314.09000000032</v>
      </c>
      <c r="H58" s="19"/>
    </row>
    <row r="59" spans="1:8" x14ac:dyDescent="0.3">
      <c r="A59" s="8" t="s">
        <v>62</v>
      </c>
      <c r="B59" s="17">
        <v>0</v>
      </c>
      <c r="C59" s="17">
        <v>602057.35</v>
      </c>
      <c r="D59" s="14">
        <f>B59+C59</f>
        <v>602057.35</v>
      </c>
      <c r="E59" s="17">
        <v>539168.67000000004</v>
      </c>
      <c r="F59" s="17">
        <v>445701.06</v>
      </c>
      <c r="G59" s="14">
        <f>D59-E59</f>
        <v>62888.679999999935</v>
      </c>
      <c r="H59" s="19"/>
    </row>
    <row r="60" spans="1:8" x14ac:dyDescent="0.3">
      <c r="A60" s="8" t="s">
        <v>63</v>
      </c>
      <c r="B60" s="17">
        <v>0</v>
      </c>
      <c r="C60" s="17">
        <v>200000</v>
      </c>
      <c r="D60" s="14">
        <f>B60+C60</f>
        <v>200000</v>
      </c>
      <c r="E60" s="17">
        <v>0</v>
      </c>
      <c r="F60" s="17">
        <v>0</v>
      </c>
      <c r="G60" s="14">
        <f>D60-E60</f>
        <v>200000</v>
      </c>
      <c r="H60" s="19"/>
    </row>
    <row r="61" spans="1:8" x14ac:dyDescent="0.3">
      <c r="A61" s="7" t="s">
        <v>64</v>
      </c>
      <c r="B61" s="14">
        <f t="shared" ref="B61:G61" si="17">SUM(B62:B66,B68:B69)</f>
        <v>1453015.56</v>
      </c>
      <c r="C61" s="14">
        <f t="shared" si="17"/>
        <v>-1453015.56</v>
      </c>
      <c r="D61" s="14">
        <f t="shared" si="17"/>
        <v>0</v>
      </c>
      <c r="E61" s="14">
        <f t="shared" si="17"/>
        <v>0</v>
      </c>
      <c r="F61" s="14">
        <f t="shared" si="17"/>
        <v>0</v>
      </c>
      <c r="G61" s="14">
        <f t="shared" si="17"/>
        <v>0</v>
      </c>
    </row>
    <row r="62" spans="1:8" x14ac:dyDescent="0.3">
      <c r="A62" s="8" t="s">
        <v>65</v>
      </c>
      <c r="B62" s="14"/>
      <c r="C62" s="14"/>
      <c r="D62" s="14">
        <f t="shared" ref="D62:D69" si="18">B62+C62</f>
        <v>0</v>
      </c>
      <c r="E62" s="14"/>
      <c r="F62" s="14"/>
      <c r="G62" s="14">
        <f t="shared" ref="G62:G69" si="19">D62-E62</f>
        <v>0</v>
      </c>
    </row>
    <row r="63" spans="1:8" x14ac:dyDescent="0.3">
      <c r="A63" s="8" t="s">
        <v>66</v>
      </c>
      <c r="B63" s="14"/>
      <c r="C63" s="14"/>
      <c r="D63" s="14">
        <f t="shared" si="18"/>
        <v>0</v>
      </c>
      <c r="E63" s="14"/>
      <c r="F63" s="14"/>
      <c r="G63" s="14">
        <f t="shared" si="19"/>
        <v>0</v>
      </c>
    </row>
    <row r="64" spans="1:8" x14ac:dyDescent="0.3">
      <c r="A64" s="8" t="s">
        <v>67</v>
      </c>
      <c r="B64" s="14"/>
      <c r="C64" s="14"/>
      <c r="D64" s="14">
        <f t="shared" si="18"/>
        <v>0</v>
      </c>
      <c r="E64" s="14"/>
      <c r="F64" s="14"/>
      <c r="G64" s="14">
        <f t="shared" si="19"/>
        <v>0</v>
      </c>
    </row>
    <row r="65" spans="1:7" x14ac:dyDescent="0.3">
      <c r="A65" s="8" t="s">
        <v>68</v>
      </c>
      <c r="B65" s="14"/>
      <c r="C65" s="14"/>
      <c r="D65" s="14">
        <f t="shared" si="18"/>
        <v>0</v>
      </c>
      <c r="E65" s="14"/>
      <c r="F65" s="14"/>
      <c r="G65" s="14">
        <f t="shared" si="19"/>
        <v>0</v>
      </c>
    </row>
    <row r="66" spans="1:7" x14ac:dyDescent="0.3">
      <c r="A66" s="8" t="s">
        <v>69</v>
      </c>
      <c r="B66" s="14"/>
      <c r="C66" s="14"/>
      <c r="D66" s="14">
        <f t="shared" si="18"/>
        <v>0</v>
      </c>
      <c r="E66" s="14"/>
      <c r="F66" s="14"/>
      <c r="G66" s="14">
        <f t="shared" si="19"/>
        <v>0</v>
      </c>
    </row>
    <row r="67" spans="1:7" x14ac:dyDescent="0.3">
      <c r="A67" s="8" t="s">
        <v>70</v>
      </c>
      <c r="B67" s="14"/>
      <c r="C67" s="14"/>
      <c r="D67" s="14">
        <f t="shared" si="18"/>
        <v>0</v>
      </c>
      <c r="E67" s="14"/>
      <c r="F67" s="14"/>
      <c r="G67" s="14">
        <f t="shared" si="19"/>
        <v>0</v>
      </c>
    </row>
    <row r="68" spans="1:7" x14ac:dyDescent="0.3">
      <c r="A68" s="8" t="s">
        <v>71</v>
      </c>
      <c r="B68" s="14"/>
      <c r="C68" s="14"/>
      <c r="D68" s="14">
        <f t="shared" si="18"/>
        <v>0</v>
      </c>
      <c r="E68" s="14"/>
      <c r="F68" s="14"/>
      <c r="G68" s="14">
        <f t="shared" si="19"/>
        <v>0</v>
      </c>
    </row>
    <row r="69" spans="1:7" x14ac:dyDescent="0.3">
      <c r="A69" s="8" t="s">
        <v>72</v>
      </c>
      <c r="B69" s="17">
        <v>1453015.56</v>
      </c>
      <c r="C69" s="17">
        <v>-1453015.56</v>
      </c>
      <c r="D69" s="14">
        <f t="shared" si="18"/>
        <v>0</v>
      </c>
      <c r="E69" s="17">
        <v>0</v>
      </c>
      <c r="F69" s="17">
        <v>0</v>
      </c>
      <c r="G69" s="14">
        <f t="shared" si="19"/>
        <v>0</v>
      </c>
    </row>
    <row r="70" spans="1:7" x14ac:dyDescent="0.3">
      <c r="A70" s="7" t="s">
        <v>73</v>
      </c>
      <c r="B70" s="14">
        <f t="shared" ref="B70:G70" si="20">SUM(B71:B73)</f>
        <v>0</v>
      </c>
      <c r="C70" s="14">
        <f t="shared" si="20"/>
        <v>0</v>
      </c>
      <c r="D70" s="14">
        <f t="shared" si="20"/>
        <v>0</v>
      </c>
      <c r="E70" s="14">
        <f t="shared" si="20"/>
        <v>0</v>
      </c>
      <c r="F70" s="14">
        <f t="shared" si="20"/>
        <v>0</v>
      </c>
      <c r="G70" s="14">
        <f t="shared" si="20"/>
        <v>0</v>
      </c>
    </row>
    <row r="71" spans="1:7" x14ac:dyDescent="0.3">
      <c r="A71" s="8" t="s">
        <v>74</v>
      </c>
      <c r="B71" s="14"/>
      <c r="C71" s="14"/>
      <c r="D71" s="14">
        <f>B71+C71</f>
        <v>0</v>
      </c>
      <c r="E71" s="14"/>
      <c r="F71" s="14"/>
      <c r="G71" s="14">
        <f>D71-E71</f>
        <v>0</v>
      </c>
    </row>
    <row r="72" spans="1:7" x14ac:dyDescent="0.3">
      <c r="A72" s="8" t="s">
        <v>75</v>
      </c>
      <c r="B72" s="14"/>
      <c r="C72" s="14"/>
      <c r="D72" s="14">
        <f>B72+C72</f>
        <v>0</v>
      </c>
      <c r="E72" s="14"/>
      <c r="F72" s="14"/>
      <c r="G72" s="14">
        <f>D72-E72</f>
        <v>0</v>
      </c>
    </row>
    <row r="73" spans="1:7" x14ac:dyDescent="0.3">
      <c r="A73" s="8" t="s">
        <v>76</v>
      </c>
      <c r="B73" s="14"/>
      <c r="C73" s="14"/>
      <c r="D73" s="14">
        <f>B73+C73</f>
        <v>0</v>
      </c>
      <c r="E73" s="14"/>
      <c r="F73" s="14"/>
      <c r="G73" s="14">
        <f>D73-E73</f>
        <v>0</v>
      </c>
    </row>
    <row r="74" spans="1:7" x14ac:dyDescent="0.3">
      <c r="A74" s="7" t="s">
        <v>77</v>
      </c>
      <c r="B74" s="14">
        <f t="shared" ref="B74:G74" si="21">SUM(B75:B81)</f>
        <v>0</v>
      </c>
      <c r="C74" s="14">
        <f t="shared" si="21"/>
        <v>0</v>
      </c>
      <c r="D74" s="14">
        <f t="shared" si="21"/>
        <v>0</v>
      </c>
      <c r="E74" s="14">
        <f t="shared" si="21"/>
        <v>0</v>
      </c>
      <c r="F74" s="14">
        <f t="shared" si="21"/>
        <v>0</v>
      </c>
      <c r="G74" s="14">
        <f t="shared" si="21"/>
        <v>0</v>
      </c>
    </row>
    <row r="75" spans="1:7" x14ac:dyDescent="0.3">
      <c r="A75" s="8" t="s">
        <v>78</v>
      </c>
      <c r="B75" s="14"/>
      <c r="C75" s="14"/>
      <c r="D75" s="14">
        <f t="shared" ref="D75:D81" si="22">B75+C75</f>
        <v>0</v>
      </c>
      <c r="E75" s="14"/>
      <c r="F75" s="14"/>
      <c r="G75" s="14">
        <f t="shared" ref="G75:G81" si="23">D75-E75</f>
        <v>0</v>
      </c>
    </row>
    <row r="76" spans="1:7" x14ac:dyDescent="0.3">
      <c r="A76" s="8" t="s">
        <v>79</v>
      </c>
      <c r="B76" s="14"/>
      <c r="C76" s="14"/>
      <c r="D76" s="14">
        <f t="shared" si="22"/>
        <v>0</v>
      </c>
      <c r="E76" s="14"/>
      <c r="F76" s="14"/>
      <c r="G76" s="14">
        <f t="shared" si="23"/>
        <v>0</v>
      </c>
    </row>
    <row r="77" spans="1:7" x14ac:dyDescent="0.3">
      <c r="A77" s="8" t="s">
        <v>80</v>
      </c>
      <c r="B77" s="14"/>
      <c r="C77" s="14"/>
      <c r="D77" s="14">
        <f t="shared" si="22"/>
        <v>0</v>
      </c>
      <c r="E77" s="14"/>
      <c r="F77" s="14"/>
      <c r="G77" s="14">
        <f t="shared" si="23"/>
        <v>0</v>
      </c>
    </row>
    <row r="78" spans="1:7" x14ac:dyDescent="0.3">
      <c r="A78" s="8" t="s">
        <v>81</v>
      </c>
      <c r="B78" s="14"/>
      <c r="C78" s="14"/>
      <c r="D78" s="14">
        <f t="shared" si="22"/>
        <v>0</v>
      </c>
      <c r="E78" s="14"/>
      <c r="F78" s="14"/>
      <c r="G78" s="14">
        <f t="shared" si="23"/>
        <v>0</v>
      </c>
    </row>
    <row r="79" spans="1:7" x14ac:dyDescent="0.3">
      <c r="A79" s="8" t="s">
        <v>82</v>
      </c>
      <c r="B79" s="14"/>
      <c r="C79" s="14"/>
      <c r="D79" s="14">
        <f t="shared" si="22"/>
        <v>0</v>
      </c>
      <c r="E79" s="14"/>
      <c r="F79" s="14"/>
      <c r="G79" s="14">
        <f t="shared" si="23"/>
        <v>0</v>
      </c>
    </row>
    <row r="80" spans="1:7" x14ac:dyDescent="0.3">
      <c r="A80" s="8" t="s">
        <v>83</v>
      </c>
      <c r="B80" s="14"/>
      <c r="C80" s="14"/>
      <c r="D80" s="14">
        <f t="shared" si="22"/>
        <v>0</v>
      </c>
      <c r="E80" s="14"/>
      <c r="F80" s="14"/>
      <c r="G80" s="14">
        <f t="shared" si="23"/>
        <v>0</v>
      </c>
    </row>
    <row r="81" spans="1:7" x14ac:dyDescent="0.3">
      <c r="A81" s="8" t="s">
        <v>84</v>
      </c>
      <c r="B81" s="14"/>
      <c r="C81" s="14"/>
      <c r="D81" s="14">
        <f t="shared" si="22"/>
        <v>0</v>
      </c>
      <c r="E81" s="14"/>
      <c r="F81" s="14"/>
      <c r="G81" s="14">
        <f t="shared" si="23"/>
        <v>0</v>
      </c>
    </row>
    <row r="82" spans="1:7" x14ac:dyDescent="0.3">
      <c r="A82" s="9"/>
      <c r="B82" s="15"/>
      <c r="C82" s="15"/>
      <c r="D82" s="15"/>
      <c r="E82" s="15"/>
      <c r="F82" s="15"/>
      <c r="G82" s="15"/>
    </row>
    <row r="83" spans="1:7" x14ac:dyDescent="0.3">
      <c r="A83" s="10" t="s">
        <v>85</v>
      </c>
      <c r="B83" s="13">
        <f t="shared" ref="B83:G83" si="24">B84+B92+B102+B112+B122+B132+B136+B145+B149</f>
        <v>29897950</v>
      </c>
      <c r="C83" s="13">
        <f t="shared" si="24"/>
        <v>24212402.77</v>
      </c>
      <c r="D83" s="13">
        <f t="shared" si="24"/>
        <v>54110352.769999996</v>
      </c>
      <c r="E83" s="13">
        <f t="shared" si="24"/>
        <v>34382475.93</v>
      </c>
      <c r="F83" s="13">
        <f t="shared" si="24"/>
        <v>29720132.229999997</v>
      </c>
      <c r="G83" s="13">
        <f t="shared" si="24"/>
        <v>19727876.839999996</v>
      </c>
    </row>
    <row r="84" spans="1:7" x14ac:dyDescent="0.3">
      <c r="A84" s="7" t="s">
        <v>12</v>
      </c>
      <c r="B84" s="14">
        <f t="shared" ref="B84:G84" si="25">SUM(B85:B91)</f>
        <v>0</v>
      </c>
      <c r="C84" s="14">
        <f t="shared" si="25"/>
        <v>0</v>
      </c>
      <c r="D84" s="14">
        <f t="shared" si="25"/>
        <v>0</v>
      </c>
      <c r="E84" s="14">
        <f t="shared" si="25"/>
        <v>0</v>
      </c>
      <c r="F84" s="14">
        <f t="shared" si="25"/>
        <v>0</v>
      </c>
      <c r="G84" s="14">
        <f t="shared" si="25"/>
        <v>0</v>
      </c>
    </row>
    <row r="85" spans="1:7" x14ac:dyDescent="0.3">
      <c r="A85" s="8" t="s">
        <v>13</v>
      </c>
      <c r="B85" s="17">
        <v>0</v>
      </c>
      <c r="C85" s="17">
        <v>0</v>
      </c>
      <c r="D85" s="14">
        <f t="shared" ref="D85:D91" si="26">B85+C85</f>
        <v>0</v>
      </c>
      <c r="E85" s="17">
        <v>0</v>
      </c>
      <c r="F85" s="17">
        <v>0</v>
      </c>
      <c r="G85" s="14">
        <f t="shared" ref="G85:G91" si="27">D85-E85</f>
        <v>0</v>
      </c>
    </row>
    <row r="86" spans="1:7" x14ac:dyDescent="0.3">
      <c r="A86" s="8" t="s">
        <v>14</v>
      </c>
      <c r="B86" s="14"/>
      <c r="C86" s="14"/>
      <c r="D86" s="14">
        <f t="shared" si="26"/>
        <v>0</v>
      </c>
      <c r="E86" s="14"/>
      <c r="F86" s="14"/>
      <c r="G86" s="14">
        <f t="shared" si="27"/>
        <v>0</v>
      </c>
    </row>
    <row r="87" spans="1:7" x14ac:dyDescent="0.3">
      <c r="A87" s="8" t="s">
        <v>15</v>
      </c>
      <c r="B87" s="14"/>
      <c r="C87" s="14"/>
      <c r="D87" s="14">
        <f t="shared" si="26"/>
        <v>0</v>
      </c>
      <c r="E87" s="14"/>
      <c r="F87" s="14"/>
      <c r="G87" s="14">
        <f t="shared" si="27"/>
        <v>0</v>
      </c>
    </row>
    <row r="88" spans="1:7" x14ac:dyDescent="0.3">
      <c r="A88" s="8" t="s">
        <v>16</v>
      </c>
      <c r="B88" s="14"/>
      <c r="C88" s="14"/>
      <c r="D88" s="14">
        <f t="shared" si="26"/>
        <v>0</v>
      </c>
      <c r="E88" s="14"/>
      <c r="F88" s="14"/>
      <c r="G88" s="14">
        <f t="shared" si="27"/>
        <v>0</v>
      </c>
    </row>
    <row r="89" spans="1:7" x14ac:dyDescent="0.3">
      <c r="A89" s="8" t="s">
        <v>17</v>
      </c>
      <c r="B89" s="14"/>
      <c r="C89" s="14"/>
      <c r="D89" s="14">
        <f t="shared" si="26"/>
        <v>0</v>
      </c>
      <c r="E89" s="14"/>
      <c r="F89" s="14"/>
      <c r="G89" s="14">
        <f t="shared" si="27"/>
        <v>0</v>
      </c>
    </row>
    <row r="90" spans="1:7" x14ac:dyDescent="0.3">
      <c r="A90" s="8" t="s">
        <v>18</v>
      </c>
      <c r="B90" s="14"/>
      <c r="C90" s="14"/>
      <c r="D90" s="14">
        <f t="shared" si="26"/>
        <v>0</v>
      </c>
      <c r="E90" s="14"/>
      <c r="F90" s="14"/>
      <c r="G90" s="14">
        <f t="shared" si="27"/>
        <v>0</v>
      </c>
    </row>
    <row r="91" spans="1:7" x14ac:dyDescent="0.3">
      <c r="A91" s="8" t="s">
        <v>19</v>
      </c>
      <c r="B91" s="14"/>
      <c r="C91" s="14"/>
      <c r="D91" s="14">
        <f t="shared" si="26"/>
        <v>0</v>
      </c>
      <c r="E91" s="14"/>
      <c r="F91" s="14"/>
      <c r="G91" s="14">
        <f t="shared" si="27"/>
        <v>0</v>
      </c>
    </row>
    <row r="92" spans="1:7" x14ac:dyDescent="0.3">
      <c r="A92" s="7" t="s">
        <v>20</v>
      </c>
      <c r="B92" s="14">
        <f t="shared" ref="B92:G92" si="28">SUM(B93:B101)</f>
        <v>1906000</v>
      </c>
      <c r="C92" s="14">
        <f t="shared" si="28"/>
        <v>81481.87000000001</v>
      </c>
      <c r="D92" s="14">
        <f t="shared" si="28"/>
        <v>1987481.8699999999</v>
      </c>
      <c r="E92" s="14">
        <f t="shared" si="28"/>
        <v>1987080.17</v>
      </c>
      <c r="F92" s="14">
        <f t="shared" si="28"/>
        <v>1955457.17</v>
      </c>
      <c r="G92" s="14">
        <f t="shared" si="28"/>
        <v>401.70000000001892</v>
      </c>
    </row>
    <row r="93" spans="1:7" x14ac:dyDescent="0.3">
      <c r="A93" s="8" t="s">
        <v>21</v>
      </c>
      <c r="B93" s="17">
        <v>53000</v>
      </c>
      <c r="C93" s="17">
        <v>-28812.68</v>
      </c>
      <c r="D93" s="14">
        <f t="shared" ref="D93:D101" si="29">B93+C93</f>
        <v>24187.32</v>
      </c>
      <c r="E93" s="17">
        <v>23992.639999999999</v>
      </c>
      <c r="F93" s="17">
        <v>23992.639999999999</v>
      </c>
      <c r="G93" s="14">
        <f t="shared" ref="G93:G101" si="30">D93-E93</f>
        <v>194.68000000000029</v>
      </c>
    </row>
    <row r="94" spans="1:7" x14ac:dyDescent="0.3">
      <c r="A94" s="8" t="s">
        <v>22</v>
      </c>
      <c r="B94" s="17">
        <v>65000</v>
      </c>
      <c r="C94" s="17">
        <v>-38050</v>
      </c>
      <c r="D94" s="14">
        <f t="shared" si="29"/>
        <v>26950</v>
      </c>
      <c r="E94" s="17">
        <v>26950</v>
      </c>
      <c r="F94" s="17">
        <v>26950</v>
      </c>
      <c r="G94" s="14">
        <f t="shared" si="30"/>
        <v>0</v>
      </c>
    </row>
    <row r="95" spans="1:7" x14ac:dyDescent="0.3">
      <c r="A95" s="8" t="s">
        <v>23</v>
      </c>
      <c r="B95" s="14"/>
      <c r="C95" s="14"/>
      <c r="D95" s="14">
        <f t="shared" si="29"/>
        <v>0</v>
      </c>
      <c r="E95" s="14"/>
      <c r="F95" s="14"/>
      <c r="G95" s="14">
        <f t="shared" si="30"/>
        <v>0</v>
      </c>
    </row>
    <row r="96" spans="1:7" x14ac:dyDescent="0.3">
      <c r="A96" s="8" t="s">
        <v>24</v>
      </c>
      <c r="B96" s="17">
        <v>119000</v>
      </c>
      <c r="C96" s="17">
        <v>22859.17</v>
      </c>
      <c r="D96" s="14">
        <f t="shared" si="29"/>
        <v>141859.16999999998</v>
      </c>
      <c r="E96" s="17">
        <v>141859.17000000001</v>
      </c>
      <c r="F96" s="17">
        <v>110236.17</v>
      </c>
      <c r="G96" s="14">
        <f t="shared" si="30"/>
        <v>0</v>
      </c>
    </row>
    <row r="97" spans="1:7" x14ac:dyDescent="0.3">
      <c r="A97" s="1" t="s">
        <v>25</v>
      </c>
      <c r="B97" s="17">
        <v>5000</v>
      </c>
      <c r="C97" s="17">
        <v>-4428</v>
      </c>
      <c r="D97" s="14">
        <f t="shared" si="29"/>
        <v>572</v>
      </c>
      <c r="E97" s="17">
        <v>572</v>
      </c>
      <c r="F97" s="17">
        <v>572</v>
      </c>
      <c r="G97" s="14">
        <f t="shared" si="30"/>
        <v>0</v>
      </c>
    </row>
    <row r="98" spans="1:7" x14ac:dyDescent="0.3">
      <c r="A98" s="8" t="s">
        <v>26</v>
      </c>
      <c r="B98" s="17">
        <v>1382000</v>
      </c>
      <c r="C98" s="17">
        <v>32933.47</v>
      </c>
      <c r="D98" s="14">
        <f t="shared" si="29"/>
        <v>1414933.47</v>
      </c>
      <c r="E98" s="17">
        <v>1414726.45</v>
      </c>
      <c r="F98" s="17">
        <v>1414726.45</v>
      </c>
      <c r="G98" s="14">
        <f t="shared" si="30"/>
        <v>207.02000000001863</v>
      </c>
    </row>
    <row r="99" spans="1:7" x14ac:dyDescent="0.3">
      <c r="A99" s="8" t="s">
        <v>27</v>
      </c>
      <c r="B99" s="17">
        <v>122000</v>
      </c>
      <c r="C99" s="17">
        <v>62657.4</v>
      </c>
      <c r="D99" s="14">
        <f t="shared" si="29"/>
        <v>184657.4</v>
      </c>
      <c r="E99" s="17">
        <v>184657.4</v>
      </c>
      <c r="F99" s="17">
        <v>184657.4</v>
      </c>
      <c r="G99" s="14">
        <f t="shared" si="30"/>
        <v>0</v>
      </c>
    </row>
    <row r="100" spans="1:7" x14ac:dyDescent="0.3">
      <c r="A100" s="8" t="s">
        <v>28</v>
      </c>
      <c r="B100" s="14"/>
      <c r="C100" s="14"/>
      <c r="D100" s="14">
        <f t="shared" si="29"/>
        <v>0</v>
      </c>
      <c r="E100" s="14"/>
      <c r="F100" s="14"/>
      <c r="G100" s="14">
        <f t="shared" si="30"/>
        <v>0</v>
      </c>
    </row>
    <row r="101" spans="1:7" x14ac:dyDescent="0.3">
      <c r="A101" s="8" t="s">
        <v>29</v>
      </c>
      <c r="B101" s="17">
        <v>160000</v>
      </c>
      <c r="C101" s="17">
        <v>34322.51</v>
      </c>
      <c r="D101" s="14">
        <f t="shared" si="29"/>
        <v>194322.51</v>
      </c>
      <c r="E101" s="17">
        <v>194322.51</v>
      </c>
      <c r="F101" s="17">
        <v>194322.51</v>
      </c>
      <c r="G101" s="14">
        <f t="shared" si="30"/>
        <v>0</v>
      </c>
    </row>
    <row r="102" spans="1:7" x14ac:dyDescent="0.3">
      <c r="A102" s="7" t="s">
        <v>30</v>
      </c>
      <c r="B102" s="14">
        <f t="shared" ref="B102:G102" si="31">SUM(B103:B111)</f>
        <v>2656320.0699999998</v>
      </c>
      <c r="C102" s="14">
        <f t="shared" si="31"/>
        <v>533406.30000000005</v>
      </c>
      <c r="D102" s="14">
        <f t="shared" si="31"/>
        <v>3189726.3699999996</v>
      </c>
      <c r="E102" s="14">
        <f t="shared" si="31"/>
        <v>3185826.3899999997</v>
      </c>
      <c r="F102" s="14">
        <f t="shared" si="31"/>
        <v>3185826.3899999997</v>
      </c>
      <c r="G102" s="14">
        <f t="shared" si="31"/>
        <v>3899.9800000000105</v>
      </c>
    </row>
    <row r="103" spans="1:7" x14ac:dyDescent="0.3">
      <c r="A103" s="8" t="s">
        <v>31</v>
      </c>
      <c r="B103" s="17">
        <v>2245481</v>
      </c>
      <c r="C103" s="17">
        <v>578512.38</v>
      </c>
      <c r="D103" s="14">
        <f t="shared" ref="D103:D111" si="32">B103+C103</f>
        <v>2823993.38</v>
      </c>
      <c r="E103" s="17">
        <v>2823993.38</v>
      </c>
      <c r="F103" s="17">
        <v>2823993.38</v>
      </c>
      <c r="G103" s="14">
        <f t="shared" ref="G103:G111" si="33">D103-E103</f>
        <v>0</v>
      </c>
    </row>
    <row r="104" spans="1:7" x14ac:dyDescent="0.3">
      <c r="A104" s="8" t="s">
        <v>32</v>
      </c>
      <c r="B104" s="14"/>
      <c r="C104" s="14"/>
      <c r="D104" s="14">
        <f t="shared" si="32"/>
        <v>0</v>
      </c>
      <c r="E104" s="14"/>
      <c r="F104" s="14"/>
      <c r="G104" s="14">
        <f t="shared" si="33"/>
        <v>0</v>
      </c>
    </row>
    <row r="105" spans="1:7" x14ac:dyDescent="0.3">
      <c r="A105" s="8" t="s">
        <v>33</v>
      </c>
      <c r="B105" s="17">
        <v>255839.07</v>
      </c>
      <c r="C105" s="17">
        <v>-73845.84</v>
      </c>
      <c r="D105" s="14">
        <f t="shared" si="32"/>
        <v>181993.23</v>
      </c>
      <c r="E105" s="17">
        <v>178093.25</v>
      </c>
      <c r="F105" s="17">
        <v>178093.25</v>
      </c>
      <c r="G105" s="14">
        <f t="shared" si="33"/>
        <v>3899.9800000000105</v>
      </c>
    </row>
    <row r="106" spans="1:7" x14ac:dyDescent="0.3">
      <c r="A106" s="8" t="s">
        <v>34</v>
      </c>
      <c r="B106" s="17">
        <v>115000</v>
      </c>
      <c r="C106" s="17">
        <v>9119.76</v>
      </c>
      <c r="D106" s="14">
        <f t="shared" si="32"/>
        <v>124119.76</v>
      </c>
      <c r="E106" s="17">
        <v>124119.76</v>
      </c>
      <c r="F106" s="17">
        <v>124119.76</v>
      </c>
      <c r="G106" s="14">
        <f t="shared" si="33"/>
        <v>0</v>
      </c>
    </row>
    <row r="107" spans="1:7" x14ac:dyDescent="0.3">
      <c r="A107" s="8" t="s">
        <v>35</v>
      </c>
      <c r="B107" s="17">
        <v>40000</v>
      </c>
      <c r="C107" s="17">
        <v>-20380</v>
      </c>
      <c r="D107" s="14">
        <f t="shared" si="32"/>
        <v>19620</v>
      </c>
      <c r="E107" s="17">
        <v>19620</v>
      </c>
      <c r="F107" s="17">
        <v>19620</v>
      </c>
      <c r="G107" s="14">
        <f t="shared" si="33"/>
        <v>0</v>
      </c>
    </row>
    <row r="108" spans="1:7" x14ac:dyDescent="0.3">
      <c r="A108" s="8" t="s">
        <v>36</v>
      </c>
      <c r="B108" s="14"/>
      <c r="C108" s="14"/>
      <c r="D108" s="14">
        <f t="shared" si="32"/>
        <v>0</v>
      </c>
      <c r="E108" s="14"/>
      <c r="F108" s="14"/>
      <c r="G108" s="14">
        <f t="shared" si="33"/>
        <v>0</v>
      </c>
    </row>
    <row r="109" spans="1:7" x14ac:dyDescent="0.3">
      <c r="A109" s="8" t="s">
        <v>37</v>
      </c>
      <c r="B109" s="14"/>
      <c r="C109" s="14"/>
      <c r="D109" s="14">
        <f t="shared" si="32"/>
        <v>0</v>
      </c>
      <c r="E109" s="14"/>
      <c r="F109" s="14"/>
      <c r="G109" s="14">
        <f t="shared" si="33"/>
        <v>0</v>
      </c>
    </row>
    <row r="110" spans="1:7" x14ac:dyDescent="0.3">
      <c r="A110" s="11" t="s">
        <v>38</v>
      </c>
      <c r="B110" s="18">
        <v>0</v>
      </c>
      <c r="C110" s="18">
        <v>40000</v>
      </c>
      <c r="D110" s="12">
        <f t="shared" si="32"/>
        <v>40000</v>
      </c>
      <c r="E110" s="18">
        <v>40000</v>
      </c>
      <c r="F110" s="18">
        <v>40000</v>
      </c>
      <c r="G110" s="12">
        <f t="shared" si="33"/>
        <v>0</v>
      </c>
    </row>
    <row r="111" spans="1:7" x14ac:dyDescent="0.3">
      <c r="A111" s="8" t="s">
        <v>39</v>
      </c>
      <c r="B111" s="14"/>
      <c r="C111" s="14"/>
      <c r="D111" s="14">
        <f t="shared" si="32"/>
        <v>0</v>
      </c>
      <c r="E111" s="14"/>
      <c r="F111" s="14"/>
      <c r="G111" s="14">
        <f t="shared" si="33"/>
        <v>0</v>
      </c>
    </row>
    <row r="112" spans="1:7" x14ac:dyDescent="0.3">
      <c r="A112" s="7" t="s">
        <v>40</v>
      </c>
      <c r="B112" s="14">
        <f>SUM(B113:B121)</f>
        <v>1091807.83</v>
      </c>
      <c r="C112" s="14">
        <f t="shared" ref="C112:G112" si="34">SUM(C113:C121)</f>
        <v>4924654.76</v>
      </c>
      <c r="D112" s="14">
        <f t="shared" si="34"/>
        <v>6016462.5899999999</v>
      </c>
      <c r="E112" s="14">
        <f t="shared" si="34"/>
        <v>4320886.91</v>
      </c>
      <c r="F112" s="14">
        <f t="shared" si="34"/>
        <v>3717524.13</v>
      </c>
      <c r="G112" s="14">
        <f t="shared" si="34"/>
        <v>1695575.6800000004</v>
      </c>
    </row>
    <row r="113" spans="1:9" x14ac:dyDescent="0.3">
      <c r="A113" s="8" t="s">
        <v>41</v>
      </c>
      <c r="B113" s="14"/>
      <c r="C113" s="14"/>
      <c r="D113" s="14">
        <f t="shared" ref="D113:D121" si="35">B113+C113</f>
        <v>0</v>
      </c>
      <c r="E113" s="14"/>
      <c r="F113" s="14"/>
      <c r="G113" s="14">
        <f t="shared" ref="G113:G121" si="36">D113-E113</f>
        <v>0</v>
      </c>
    </row>
    <row r="114" spans="1:9" x14ac:dyDescent="0.3">
      <c r="A114" s="8" t="s">
        <v>42</v>
      </c>
      <c r="B114" s="17">
        <v>0</v>
      </c>
      <c r="C114" s="17">
        <v>1461050.52</v>
      </c>
      <c r="D114" s="14">
        <f t="shared" si="35"/>
        <v>1461050.52</v>
      </c>
      <c r="E114" s="17">
        <f>1461050.52</f>
        <v>1461050.52</v>
      </c>
      <c r="F114" s="17">
        <v>1461050.52</v>
      </c>
      <c r="G114" s="14">
        <f t="shared" si="36"/>
        <v>0</v>
      </c>
    </row>
    <row r="115" spans="1:9" x14ac:dyDescent="0.3">
      <c r="A115" s="8" t="s">
        <v>43</v>
      </c>
      <c r="B115" s="17">
        <v>0</v>
      </c>
      <c r="C115" s="17">
        <v>1021903</v>
      </c>
      <c r="D115" s="14">
        <f t="shared" si="35"/>
        <v>1021903</v>
      </c>
      <c r="E115" s="17">
        <v>506305.8</v>
      </c>
      <c r="F115" s="17">
        <v>506305.8</v>
      </c>
      <c r="G115" s="14">
        <f t="shared" si="36"/>
        <v>515597.2</v>
      </c>
    </row>
    <row r="116" spans="1:9" x14ac:dyDescent="0.3">
      <c r="A116" s="8" t="s">
        <v>44</v>
      </c>
      <c r="B116" s="17">
        <v>1091807.83</v>
      </c>
      <c r="C116" s="17">
        <v>2441701.2400000002</v>
      </c>
      <c r="D116" s="14">
        <f t="shared" si="35"/>
        <v>3533509.0700000003</v>
      </c>
      <c r="E116" s="17">
        <v>2353530.59</v>
      </c>
      <c r="F116" s="17">
        <v>1750167.81</v>
      </c>
      <c r="G116" s="14">
        <f t="shared" si="36"/>
        <v>1179978.4800000004</v>
      </c>
    </row>
    <row r="117" spans="1:9" x14ac:dyDescent="0.3">
      <c r="A117" s="8" t="s">
        <v>45</v>
      </c>
      <c r="B117" s="14"/>
      <c r="C117" s="14"/>
      <c r="D117" s="14">
        <f t="shared" si="35"/>
        <v>0</v>
      </c>
      <c r="E117" s="14"/>
      <c r="F117" s="14"/>
      <c r="G117" s="14">
        <f t="shared" si="36"/>
        <v>0</v>
      </c>
    </row>
    <row r="118" spans="1:9" x14ac:dyDescent="0.3">
      <c r="A118" s="8" t="s">
        <v>46</v>
      </c>
      <c r="B118" s="14"/>
      <c r="C118" s="14"/>
      <c r="D118" s="14">
        <f t="shared" si="35"/>
        <v>0</v>
      </c>
      <c r="E118" s="14"/>
      <c r="F118" s="14"/>
      <c r="G118" s="14">
        <f t="shared" si="36"/>
        <v>0</v>
      </c>
    </row>
    <row r="119" spans="1:9" x14ac:dyDescent="0.3">
      <c r="A119" s="8" t="s">
        <v>47</v>
      </c>
      <c r="B119" s="14"/>
      <c r="C119" s="14"/>
      <c r="D119" s="14">
        <f t="shared" si="35"/>
        <v>0</v>
      </c>
      <c r="E119" s="14"/>
      <c r="F119" s="14"/>
      <c r="G119" s="14">
        <f t="shared" si="36"/>
        <v>0</v>
      </c>
    </row>
    <row r="120" spans="1:9" x14ac:dyDescent="0.3">
      <c r="A120" s="8" t="s">
        <v>48</v>
      </c>
      <c r="B120" s="14"/>
      <c r="C120" s="14"/>
      <c r="D120" s="14">
        <f t="shared" si="35"/>
        <v>0</v>
      </c>
      <c r="E120" s="14"/>
      <c r="F120" s="14"/>
      <c r="G120" s="14">
        <f t="shared" si="36"/>
        <v>0</v>
      </c>
    </row>
    <row r="121" spans="1:9" x14ac:dyDescent="0.3">
      <c r="A121" s="8" t="s">
        <v>49</v>
      </c>
      <c r="B121" s="14"/>
      <c r="C121" s="14"/>
      <c r="D121" s="14">
        <f t="shared" si="35"/>
        <v>0</v>
      </c>
      <c r="E121" s="14"/>
      <c r="F121" s="14"/>
      <c r="G121" s="14">
        <f t="shared" si="36"/>
        <v>0</v>
      </c>
    </row>
    <row r="122" spans="1:9" x14ac:dyDescent="0.3">
      <c r="A122" s="7" t="s">
        <v>50</v>
      </c>
      <c r="B122" s="14">
        <f>SUM(B123:B131)</f>
        <v>130559.38</v>
      </c>
      <c r="C122" s="14">
        <f t="shared" ref="C122:G122" si="37">SUM(C123:C131)</f>
        <v>43059.14</v>
      </c>
      <c r="D122" s="14">
        <f t="shared" si="37"/>
        <v>173618.52000000002</v>
      </c>
      <c r="E122" s="14">
        <f t="shared" si="37"/>
        <v>173618.52</v>
      </c>
      <c r="F122" s="14">
        <f t="shared" si="37"/>
        <v>173618.52</v>
      </c>
      <c r="G122" s="14">
        <f t="shared" si="37"/>
        <v>0</v>
      </c>
      <c r="H122" s="19"/>
      <c r="I122" s="19"/>
    </row>
    <row r="123" spans="1:9" x14ac:dyDescent="0.3">
      <c r="A123" s="8" t="s">
        <v>51</v>
      </c>
      <c r="B123" s="17">
        <v>130559.38</v>
      </c>
      <c r="C123" s="17">
        <v>43059.14</v>
      </c>
      <c r="D123" s="14">
        <f t="shared" ref="D123:D131" si="38">B123+C123</f>
        <v>173618.52000000002</v>
      </c>
      <c r="E123" s="17">
        <v>173618.52</v>
      </c>
      <c r="F123" s="17">
        <v>173618.52</v>
      </c>
      <c r="G123" s="14">
        <f t="shared" ref="G123:G131" si="39">D123-E123</f>
        <v>0</v>
      </c>
    </row>
    <row r="124" spans="1:9" x14ac:dyDescent="0.3">
      <c r="A124" s="8" t="s">
        <v>52</v>
      </c>
      <c r="B124" s="14"/>
      <c r="C124" s="14"/>
      <c r="D124" s="14">
        <f t="shared" si="38"/>
        <v>0</v>
      </c>
      <c r="E124" s="14"/>
      <c r="F124" s="14"/>
      <c r="G124" s="14">
        <f t="shared" si="39"/>
        <v>0</v>
      </c>
    </row>
    <row r="125" spans="1:9" x14ac:dyDescent="0.3">
      <c r="A125" s="8" t="s">
        <v>53</v>
      </c>
      <c r="B125" s="14"/>
      <c r="C125" s="14"/>
      <c r="D125" s="14">
        <f t="shared" si="38"/>
        <v>0</v>
      </c>
      <c r="E125" s="14"/>
      <c r="F125" s="14"/>
      <c r="G125" s="14">
        <f t="shared" si="39"/>
        <v>0</v>
      </c>
    </row>
    <row r="126" spans="1:9" x14ac:dyDescent="0.3">
      <c r="A126" s="8" t="s">
        <v>54</v>
      </c>
      <c r="B126" s="14"/>
      <c r="C126" s="14"/>
      <c r="D126" s="14">
        <f t="shared" si="38"/>
        <v>0</v>
      </c>
      <c r="E126" s="14"/>
      <c r="F126" s="14"/>
      <c r="G126" s="14">
        <f t="shared" si="39"/>
        <v>0</v>
      </c>
    </row>
    <row r="127" spans="1:9" x14ac:dyDescent="0.3">
      <c r="A127" s="8" t="s">
        <v>55</v>
      </c>
      <c r="B127" s="14"/>
      <c r="C127" s="14"/>
      <c r="D127" s="14">
        <f t="shared" si="38"/>
        <v>0</v>
      </c>
      <c r="E127" s="14"/>
      <c r="F127" s="14"/>
      <c r="G127" s="14">
        <f t="shared" si="39"/>
        <v>0</v>
      </c>
    </row>
    <row r="128" spans="1:9" x14ac:dyDescent="0.3">
      <c r="A128" s="8" t="s">
        <v>56</v>
      </c>
      <c r="B128" s="14"/>
      <c r="C128" s="14"/>
      <c r="D128" s="14">
        <f t="shared" si="38"/>
        <v>0</v>
      </c>
      <c r="E128" s="14"/>
      <c r="F128" s="14"/>
      <c r="G128" s="14">
        <f t="shared" si="39"/>
        <v>0</v>
      </c>
    </row>
    <row r="129" spans="1:9" x14ac:dyDescent="0.3">
      <c r="A129" s="8" t="s">
        <v>57</v>
      </c>
      <c r="B129" s="14"/>
      <c r="C129" s="14"/>
      <c r="D129" s="14">
        <f t="shared" si="38"/>
        <v>0</v>
      </c>
      <c r="E129" s="14"/>
      <c r="F129" s="14"/>
      <c r="G129" s="14">
        <f t="shared" si="39"/>
        <v>0</v>
      </c>
    </row>
    <row r="130" spans="1:9" x14ac:dyDescent="0.3">
      <c r="A130" s="8" t="s">
        <v>58</v>
      </c>
      <c r="B130" s="14"/>
      <c r="C130" s="14"/>
      <c r="D130" s="14">
        <f t="shared" si="38"/>
        <v>0</v>
      </c>
      <c r="E130" s="14"/>
      <c r="F130" s="14"/>
      <c r="G130" s="14">
        <f t="shared" si="39"/>
        <v>0</v>
      </c>
    </row>
    <row r="131" spans="1:9" x14ac:dyDescent="0.3">
      <c r="A131" s="8" t="s">
        <v>59</v>
      </c>
      <c r="B131" s="14"/>
      <c r="C131" s="14"/>
      <c r="D131" s="14">
        <f t="shared" si="38"/>
        <v>0</v>
      </c>
      <c r="E131" s="14"/>
      <c r="F131" s="14"/>
      <c r="G131" s="14">
        <f t="shared" si="39"/>
        <v>0</v>
      </c>
    </row>
    <row r="132" spans="1:9" x14ac:dyDescent="0.3">
      <c r="A132" s="7" t="s">
        <v>60</v>
      </c>
      <c r="B132" s="14">
        <f>SUM(B133:B135)</f>
        <v>24113262.719999999</v>
      </c>
      <c r="C132" s="14">
        <f t="shared" ref="C132:G132" si="40">SUM(C133:C135)</f>
        <v>18629800.699999999</v>
      </c>
      <c r="D132" s="14">
        <f t="shared" si="40"/>
        <v>42743063.419999994</v>
      </c>
      <c r="E132" s="14">
        <f t="shared" si="40"/>
        <v>24715063.940000001</v>
      </c>
      <c r="F132" s="14">
        <f t="shared" si="40"/>
        <v>20687706.02</v>
      </c>
      <c r="G132" s="14">
        <f t="shared" si="40"/>
        <v>18027999.479999997</v>
      </c>
      <c r="H132" s="19"/>
      <c r="I132" s="19"/>
    </row>
    <row r="133" spans="1:9" x14ac:dyDescent="0.3">
      <c r="A133" s="8" t="s">
        <v>61</v>
      </c>
      <c r="B133" s="17">
        <v>24113262.719999999</v>
      </c>
      <c r="C133" s="17">
        <f>11250396.39-C58</f>
        <v>15964370.16</v>
      </c>
      <c r="D133" s="14">
        <f t="shared" ref="D133:D156" si="41">B133+C133</f>
        <v>40077632.879999995</v>
      </c>
      <c r="E133" s="17">
        <f>26059075.32-E58</f>
        <v>23921363.18</v>
      </c>
      <c r="F133" s="17">
        <f>22825418.16-F58</f>
        <v>20687706.02</v>
      </c>
      <c r="G133" s="14">
        <f t="shared" ref="G133:G135" si="42">D133-E133</f>
        <v>16156269.699999996</v>
      </c>
    </row>
    <row r="134" spans="1:9" x14ac:dyDescent="0.3">
      <c r="A134" s="8" t="s">
        <v>62</v>
      </c>
      <c r="B134" s="17">
        <v>0</v>
      </c>
      <c r="C134" s="17">
        <f>3267487.89-C59</f>
        <v>2665430.54</v>
      </c>
      <c r="D134" s="14">
        <f t="shared" si="41"/>
        <v>2665430.54</v>
      </c>
      <c r="E134" s="17">
        <f>1332869.43-E59</f>
        <v>793700.75999999989</v>
      </c>
      <c r="F134" s="17">
        <f>445701.06-F59</f>
        <v>0</v>
      </c>
      <c r="G134" s="14">
        <f t="shared" si="42"/>
        <v>1871729.7800000003</v>
      </c>
    </row>
    <row r="135" spans="1:9" x14ac:dyDescent="0.3">
      <c r="A135" s="8" t="s">
        <v>63</v>
      </c>
      <c r="B135" s="14"/>
      <c r="C135" s="14"/>
      <c r="D135" s="14">
        <f t="shared" si="41"/>
        <v>0</v>
      </c>
      <c r="E135" s="14"/>
      <c r="F135" s="14"/>
      <c r="G135" s="14">
        <f t="shared" si="42"/>
        <v>0</v>
      </c>
    </row>
    <row r="136" spans="1:9" x14ac:dyDescent="0.3">
      <c r="A136" s="7" t="s">
        <v>64</v>
      </c>
      <c r="B136" s="14">
        <f>SUM(B137:B141,B143:B144)</f>
        <v>0</v>
      </c>
      <c r="C136" s="14">
        <f t="shared" ref="C136:G136" si="43">SUM(C137:C141,C143:C144)</f>
        <v>0</v>
      </c>
      <c r="D136" s="14">
        <f t="shared" si="43"/>
        <v>0</v>
      </c>
      <c r="E136" s="14">
        <f t="shared" si="43"/>
        <v>0</v>
      </c>
      <c r="F136" s="14">
        <f t="shared" si="43"/>
        <v>0</v>
      </c>
      <c r="G136" s="14">
        <f t="shared" si="43"/>
        <v>0</v>
      </c>
    </row>
    <row r="137" spans="1:9" x14ac:dyDescent="0.3">
      <c r="A137" s="8" t="s">
        <v>65</v>
      </c>
      <c r="B137" s="14"/>
      <c r="C137" s="14"/>
      <c r="D137" s="14">
        <f t="shared" si="41"/>
        <v>0</v>
      </c>
      <c r="E137" s="14"/>
      <c r="F137" s="14"/>
      <c r="G137" s="14">
        <f t="shared" ref="G137:G144" si="44">D137-E137</f>
        <v>0</v>
      </c>
    </row>
    <row r="138" spans="1:9" x14ac:dyDescent="0.3">
      <c r="A138" s="8" t="s">
        <v>66</v>
      </c>
      <c r="B138" s="14"/>
      <c r="C138" s="14"/>
      <c r="D138" s="14">
        <f t="shared" si="41"/>
        <v>0</v>
      </c>
      <c r="E138" s="14"/>
      <c r="F138" s="14"/>
      <c r="G138" s="14">
        <f t="shared" si="44"/>
        <v>0</v>
      </c>
    </row>
    <row r="139" spans="1:9" x14ac:dyDescent="0.3">
      <c r="A139" s="8" t="s">
        <v>67</v>
      </c>
      <c r="B139" s="14"/>
      <c r="C139" s="14"/>
      <c r="D139" s="14">
        <f t="shared" si="41"/>
        <v>0</v>
      </c>
      <c r="E139" s="14"/>
      <c r="F139" s="14"/>
      <c r="G139" s="14">
        <f t="shared" si="44"/>
        <v>0</v>
      </c>
    </row>
    <row r="140" spans="1:9" x14ac:dyDescent="0.3">
      <c r="A140" s="8" t="s">
        <v>68</v>
      </c>
      <c r="B140" s="14"/>
      <c r="C140" s="14"/>
      <c r="D140" s="14">
        <f t="shared" si="41"/>
        <v>0</v>
      </c>
      <c r="E140" s="14"/>
      <c r="F140" s="14"/>
      <c r="G140" s="14">
        <f t="shared" si="44"/>
        <v>0</v>
      </c>
    </row>
    <row r="141" spans="1:9" x14ac:dyDescent="0.3">
      <c r="A141" s="8" t="s">
        <v>69</v>
      </c>
      <c r="B141" s="14"/>
      <c r="C141" s="14"/>
      <c r="D141" s="14">
        <f t="shared" si="41"/>
        <v>0</v>
      </c>
      <c r="E141" s="14"/>
      <c r="F141" s="14"/>
      <c r="G141" s="14">
        <f t="shared" si="44"/>
        <v>0</v>
      </c>
    </row>
    <row r="142" spans="1:9" x14ac:dyDescent="0.3">
      <c r="A142" s="8" t="s">
        <v>70</v>
      </c>
      <c r="B142" s="14"/>
      <c r="C142" s="14"/>
      <c r="D142" s="14">
        <f t="shared" si="41"/>
        <v>0</v>
      </c>
      <c r="E142" s="14"/>
      <c r="F142" s="14"/>
      <c r="G142" s="14">
        <f t="shared" si="44"/>
        <v>0</v>
      </c>
    </row>
    <row r="143" spans="1:9" x14ac:dyDescent="0.3">
      <c r="A143" s="8" t="s">
        <v>71</v>
      </c>
      <c r="B143" s="14"/>
      <c r="C143" s="14"/>
      <c r="D143" s="14">
        <f t="shared" si="41"/>
        <v>0</v>
      </c>
      <c r="E143" s="14"/>
      <c r="F143" s="14"/>
      <c r="G143" s="14">
        <f t="shared" si="44"/>
        <v>0</v>
      </c>
    </row>
    <row r="144" spans="1:9" x14ac:dyDescent="0.3">
      <c r="A144" s="8" t="s">
        <v>72</v>
      </c>
      <c r="B144" s="14"/>
      <c r="C144" s="14"/>
      <c r="D144" s="14">
        <f t="shared" si="41"/>
        <v>0</v>
      </c>
      <c r="E144" s="14"/>
      <c r="F144" s="14"/>
      <c r="G144" s="14">
        <f t="shared" si="44"/>
        <v>0</v>
      </c>
    </row>
    <row r="145" spans="1:7" x14ac:dyDescent="0.3">
      <c r="A145" s="7" t="s">
        <v>73</v>
      </c>
      <c r="B145" s="14">
        <f>SUM(B146:B148)</f>
        <v>0</v>
      </c>
      <c r="C145" s="14">
        <f t="shared" ref="C145:G145" si="45">SUM(C146:C148)</f>
        <v>0</v>
      </c>
      <c r="D145" s="14">
        <f t="shared" si="45"/>
        <v>0</v>
      </c>
      <c r="E145" s="14">
        <f t="shared" si="45"/>
        <v>0</v>
      </c>
      <c r="F145" s="14">
        <f t="shared" si="45"/>
        <v>0</v>
      </c>
      <c r="G145" s="14">
        <f t="shared" si="45"/>
        <v>0</v>
      </c>
    </row>
    <row r="146" spans="1:7" x14ac:dyDescent="0.3">
      <c r="A146" s="8" t="s">
        <v>74</v>
      </c>
      <c r="B146" s="14"/>
      <c r="C146" s="14"/>
      <c r="D146" s="14">
        <f t="shared" si="41"/>
        <v>0</v>
      </c>
      <c r="E146" s="14"/>
      <c r="F146" s="14"/>
      <c r="G146" s="14">
        <f t="shared" ref="G146:G148" si="46">D146-E146</f>
        <v>0</v>
      </c>
    </row>
    <row r="147" spans="1:7" x14ac:dyDescent="0.3">
      <c r="A147" s="8" t="s">
        <v>75</v>
      </c>
      <c r="B147" s="14"/>
      <c r="C147" s="14"/>
      <c r="D147" s="14">
        <f t="shared" si="41"/>
        <v>0</v>
      </c>
      <c r="E147" s="14"/>
      <c r="F147" s="14"/>
      <c r="G147" s="14">
        <f t="shared" si="46"/>
        <v>0</v>
      </c>
    </row>
    <row r="148" spans="1:7" x14ac:dyDescent="0.3">
      <c r="A148" s="8" t="s">
        <v>76</v>
      </c>
      <c r="B148" s="14"/>
      <c r="C148" s="14"/>
      <c r="D148" s="14">
        <f t="shared" si="41"/>
        <v>0</v>
      </c>
      <c r="E148" s="14"/>
      <c r="F148" s="14"/>
      <c r="G148" s="14">
        <f t="shared" si="46"/>
        <v>0</v>
      </c>
    </row>
    <row r="149" spans="1:7" x14ac:dyDescent="0.3">
      <c r="A149" s="7" t="s">
        <v>77</v>
      </c>
      <c r="B149" s="14">
        <f>SUM(B150:B156)</f>
        <v>0</v>
      </c>
      <c r="C149" s="14">
        <f t="shared" ref="C149:G149" si="47">SUM(C150:C156)</f>
        <v>0</v>
      </c>
      <c r="D149" s="14">
        <f t="shared" si="47"/>
        <v>0</v>
      </c>
      <c r="E149" s="14">
        <f t="shared" si="47"/>
        <v>0</v>
      </c>
      <c r="F149" s="14">
        <f t="shared" si="47"/>
        <v>0</v>
      </c>
      <c r="G149" s="14">
        <f t="shared" si="47"/>
        <v>0</v>
      </c>
    </row>
    <row r="150" spans="1:7" x14ac:dyDescent="0.3">
      <c r="A150" s="8" t="s">
        <v>78</v>
      </c>
      <c r="B150" s="14"/>
      <c r="C150" s="14"/>
      <c r="D150" s="14">
        <f t="shared" si="41"/>
        <v>0</v>
      </c>
      <c r="E150" s="14"/>
      <c r="F150" s="14"/>
      <c r="G150" s="14">
        <f t="shared" ref="G150:G156" si="48">D150-E150</f>
        <v>0</v>
      </c>
    </row>
    <row r="151" spans="1:7" x14ac:dyDescent="0.3">
      <c r="A151" s="8" t="s">
        <v>79</v>
      </c>
      <c r="B151" s="14"/>
      <c r="C151" s="14"/>
      <c r="D151" s="14">
        <f t="shared" si="41"/>
        <v>0</v>
      </c>
      <c r="E151" s="14"/>
      <c r="F151" s="14"/>
      <c r="G151" s="14">
        <f t="shared" si="48"/>
        <v>0</v>
      </c>
    </row>
    <row r="152" spans="1:7" x14ac:dyDescent="0.3">
      <c r="A152" s="8" t="s">
        <v>80</v>
      </c>
      <c r="B152" s="14"/>
      <c r="C152" s="14"/>
      <c r="D152" s="14">
        <f t="shared" si="41"/>
        <v>0</v>
      </c>
      <c r="E152" s="14"/>
      <c r="F152" s="14"/>
      <c r="G152" s="14">
        <f t="shared" si="48"/>
        <v>0</v>
      </c>
    </row>
    <row r="153" spans="1:7" x14ac:dyDescent="0.3">
      <c r="A153" s="1" t="s">
        <v>81</v>
      </c>
      <c r="B153" s="14"/>
      <c r="C153" s="14"/>
      <c r="D153" s="14">
        <f t="shared" si="41"/>
        <v>0</v>
      </c>
      <c r="E153" s="14"/>
      <c r="F153" s="14"/>
      <c r="G153" s="14">
        <f t="shared" si="48"/>
        <v>0</v>
      </c>
    </row>
    <row r="154" spans="1:7" x14ac:dyDescent="0.3">
      <c r="A154" s="8" t="s">
        <v>82</v>
      </c>
      <c r="B154" s="14"/>
      <c r="C154" s="14"/>
      <c r="D154" s="14">
        <f t="shared" si="41"/>
        <v>0</v>
      </c>
      <c r="E154" s="14"/>
      <c r="F154" s="14"/>
      <c r="G154" s="14">
        <f t="shared" si="48"/>
        <v>0</v>
      </c>
    </row>
    <row r="155" spans="1:7" x14ac:dyDescent="0.3">
      <c r="A155" s="8" t="s">
        <v>83</v>
      </c>
      <c r="B155" s="14"/>
      <c r="C155" s="14"/>
      <c r="D155" s="14">
        <f t="shared" si="41"/>
        <v>0</v>
      </c>
      <c r="E155" s="14"/>
      <c r="F155" s="14"/>
      <c r="G155" s="14">
        <f t="shared" si="48"/>
        <v>0</v>
      </c>
    </row>
    <row r="156" spans="1:7" x14ac:dyDescent="0.3">
      <c r="A156" s="8" t="s">
        <v>84</v>
      </c>
      <c r="B156" s="14"/>
      <c r="C156" s="14"/>
      <c r="D156" s="14">
        <f t="shared" si="41"/>
        <v>0</v>
      </c>
      <c r="E156" s="14"/>
      <c r="F156" s="14"/>
      <c r="G156" s="14">
        <f t="shared" si="48"/>
        <v>0</v>
      </c>
    </row>
    <row r="157" spans="1:7" x14ac:dyDescent="0.3">
      <c r="A157" s="2"/>
      <c r="B157" s="15"/>
      <c r="C157" s="15"/>
      <c r="D157" s="15"/>
      <c r="E157" s="15"/>
      <c r="F157" s="15"/>
      <c r="G157" s="15"/>
    </row>
    <row r="158" spans="1:7" x14ac:dyDescent="0.3">
      <c r="A158" s="3" t="s">
        <v>86</v>
      </c>
      <c r="B158" s="13">
        <f>B8+B83</f>
        <v>94908050</v>
      </c>
      <c r="C158" s="13">
        <f t="shared" ref="C158:G158" si="49">C8+C83</f>
        <v>35044707.240000002</v>
      </c>
      <c r="D158" s="13">
        <f t="shared" si="49"/>
        <v>129952757.24000001</v>
      </c>
      <c r="E158" s="13">
        <f t="shared" si="49"/>
        <v>103392107.06999999</v>
      </c>
      <c r="F158" s="13">
        <f t="shared" si="49"/>
        <v>98427314.360000014</v>
      </c>
      <c r="G158" s="13">
        <f t="shared" si="49"/>
        <v>26560650.169999998</v>
      </c>
    </row>
    <row r="159" spans="1:7" x14ac:dyDescent="0.3">
      <c r="A159" s="5"/>
      <c r="B159" s="16"/>
      <c r="C159" s="16"/>
      <c r="D159" s="16"/>
      <c r="E159" s="16"/>
      <c r="F159" s="16"/>
      <c r="G159" s="16"/>
    </row>
    <row r="160" spans="1:7" x14ac:dyDescent="0.3">
      <c r="A160" s="20" t="s">
        <v>89</v>
      </c>
      <c r="C160" s="1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82677165354330717" right="0.23622047244094491" top="0.74803149606299213" bottom="0.74803149606299213" header="0.31496062992125984" footer="0.31496062992125984"/>
  <pageSetup scale="50" orientation="portrait" r:id="rId1"/>
  <rowBreaks count="1" manualBreakCount="1">
    <brk id="8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LEO-LAP</cp:lastModifiedBy>
  <cp:lastPrinted>2023-01-23T18:23:12Z</cp:lastPrinted>
  <dcterms:created xsi:type="dcterms:W3CDTF">2018-11-21T18:09:30Z</dcterms:created>
  <dcterms:modified xsi:type="dcterms:W3CDTF">2023-03-02T20:06:12Z</dcterms:modified>
</cp:coreProperties>
</file>