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6DC04CAA-8830-48A9-A42B-86C4531F18B3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_xlnm.Print_Area" localSheetId="0">'Formato 4'!$A$1:$D$91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D14" i="5"/>
  <c r="C14" i="5"/>
  <c r="C17" i="5" l="1"/>
  <c r="D17" i="5"/>
  <c r="D13" i="5"/>
  <c r="C13" i="5"/>
  <c r="B13" i="5"/>
  <c r="D8" i="5"/>
  <c r="C8" i="5"/>
  <c r="B8" i="5"/>
  <c r="C21" i="5" l="1"/>
  <c r="C23" i="5" s="1"/>
  <c r="C25" i="5" s="1"/>
  <c r="D21" i="5"/>
  <c r="D23" i="5" s="1"/>
  <c r="D25" i="5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B44" i="5" l="1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33" i="5" s="1"/>
  <c r="B57" i="5"/>
  <c r="B59" i="5" s="1"/>
  <c r="D33" i="5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<sst xmlns="http://schemas.openxmlformats.org/spreadsheetml/2006/main" count="242" uniqueCount="167">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</sst>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3" fontId="2" fillId="0" borderId="14" xfId="1" applyFont="1" applyFill="1" applyBorder="1" applyProtection="1">
      <protection locked="0"/>
    </xf>
    <xf numFmtId="43" fontId="1" fillId="0" borderId="14" xfId="1" applyFont="1" applyFill="1" applyBorder="1" applyProtection="1">
      <protection locked="0"/>
    </xf>
    <xf numFmtId="43" fontId="0" fillId="0" borderId="14" xfId="1" applyFont="1" applyFill="1" applyBorder="1"/>
    <xf numFmtId="43" fontId="16" fillId="0" borderId="14" xfId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199030</xdr:colOff>
      <xdr:row>1</xdr:row>
      <xdr:rowOff>85298</xdr:rowOff>
    </xdr:from>
    <xdr:to>
      <xdr:col>0</xdr:col>
      <xdr:colOff>1112160</xdr:colOff>
      <xdr:row>4</xdr:row>
      <xdr:rowOff>350008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ABAC08-21C2-F6C0-544F-762C8B455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99030" y="597089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511792</xdr:colOff>
      <xdr:row>1</xdr:row>
      <xdr:rowOff>56866</xdr:rowOff>
    </xdr:from>
    <xdr:to>
      <xdr:col>3</xdr:col>
      <xdr:colOff>1335804</xdr:colOff>
      <xdr:row>4</xdr:row>
      <xdr:rowOff>264426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54E40E-679A-4EE0-6F48-18ED756BB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202" y="568657"/>
          <a:ext cx="824012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83</xdr:row>
      <xdr:rowOff>-1</xdr:rowOff>
    </xdr:from>
    <xdr:to>
      <xdr:col>5</xdr:col>
      <xdr:colOff>554441</xdr:colOff>
      <xdr:row>93</xdr:row>
      <xdr:rowOff>99514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B1A2F593-CF50-28E1-C404-974990D695FB}"/>
            </a:ext>
          </a:extLst>
        </xdr:cNvPr>
        <xdr:cNvGrpSpPr/>
      </xdr:nvGrpSpPr>
      <xdr:grpSpPr>
        <a:xfrm>
          <a:off x="0" y="17102350"/>
          <a:ext cx="12169254" cy="1947649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825AC421-41AF-FE5A-4629-A6683B0B7785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F8E5DC4-D374-773E-BD78-EC8ED6009115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A11075AE-C155-5A44-8B7D-4C6E82DEDA4C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FBB611B0-4B27-0034-6C8B-923B5FEC3BD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D552E242-8148-EB6F-7B89-E0FEB3AD35CC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DE82A27D-D243-3F39-57B8-D551B1A78AD8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E204DC27-39FE-8F90-AC0D-7049485EAA12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8CCAAB18-1907-9821-92BB-805F64E34AD0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hiaI\Desktop\CUENTA%20P&#218;BLICA\CUENTA%20PUBLICA%202023\2DO%20TRIMESTRE%202023\0361_IDF_MSMV_000_2302.xlsx" TargetMode="External"/><Relationship Id="rId1" Type="http://schemas.openxmlformats.org/officeDocument/2006/relationships/externalLinkPath" Target="/Users/ghiaI/Desktop/CUENTA%20P&#218;BLICA/CUENTA%20PUBLICA%202023/2DO%20TRIMESTRE%202023/0361_IDF_MSMV_000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>
        <row r="2">
          <cell r="A2" t="str">
            <v>MUNICIPIO DE SANTIAGO MARAVATIO,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5"/>
  <sheetViews>
    <sheetView showGridLines="0" tabSelected="1" zoomScale="67" zoomScaleNormal="53" workbookViewId="0">
      <selection activeCell="A6" sqref="A6"/>
    </sheetView>
  </sheetViews>
  <sheetFormatPr baseColWidth="10" defaultColWidth="11" defaultRowHeight="15" x14ac:dyDescent="0.25"/>
  <cols>
    <col min="1" max="1" width="102.42578125" customWidth="1"/>
    <col min="2" max="2" width="23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5" t="s">
        <v>2</v>
      </c>
      <c r="B1" s="86"/>
      <c r="C1" s="86"/>
      <c r="D1" s="87"/>
    </row>
    <row r="2" spans="1:4" x14ac:dyDescent="0.25">
      <c r="A2" s="56" t="str">
        <f>+'[2]Formato 2'!$A$2</f>
        <v>MUNICIPIO DE SANTIAGO MARAVATIO, GUANAJUATO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s">
        <v>166</v>
      </c>
      <c r="B4" s="60"/>
      <c r="C4" s="60"/>
      <c r="D4" s="61"/>
    </row>
    <row r="5" spans="1:4" ht="38.25" customHeight="1" x14ac:dyDescent="0.25">
      <c r="A5" s="62" t="s">
        <v>0</v>
      </c>
      <c r="B5" s="63"/>
      <c r="C5" s="63"/>
      <c r="D5" s="64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81">
        <f>SUM(B9:B11)</f>
        <v>111189844</v>
      </c>
      <c r="C8" s="81">
        <f>SUM(C9:C11)</f>
        <v>57435120.460000001</v>
      </c>
      <c r="D8" s="81">
        <f>SUM(D9:D11)</f>
        <v>57435120.460000001</v>
      </c>
    </row>
    <row r="9" spans="1:4" x14ac:dyDescent="0.25">
      <c r="A9" s="31" t="s">
        <v>8</v>
      </c>
      <c r="B9" s="82">
        <v>70815000</v>
      </c>
      <c r="C9" s="82">
        <v>37807906.390000001</v>
      </c>
      <c r="D9" s="82">
        <v>37807906.390000001</v>
      </c>
    </row>
    <row r="10" spans="1:4" x14ac:dyDescent="0.25">
      <c r="A10" s="31" t="s">
        <v>9</v>
      </c>
      <c r="B10" s="82">
        <v>40374844</v>
      </c>
      <c r="C10" s="82">
        <v>19627214.07</v>
      </c>
      <c r="D10" s="82">
        <v>19627214.07</v>
      </c>
    </row>
    <row r="11" spans="1:4" x14ac:dyDescent="0.25">
      <c r="A11" s="31" t="s">
        <v>10</v>
      </c>
      <c r="B11" s="82">
        <v>0</v>
      </c>
      <c r="C11" s="82">
        <v>0</v>
      </c>
      <c r="D11" s="82">
        <v>0</v>
      </c>
    </row>
    <row r="12" spans="1:4" x14ac:dyDescent="0.25">
      <c r="A12" s="24"/>
      <c r="B12" s="83"/>
      <c r="C12" s="83"/>
      <c r="D12" s="83"/>
    </row>
    <row r="13" spans="1:4" x14ac:dyDescent="0.25">
      <c r="A13" s="1" t="s">
        <v>11</v>
      </c>
      <c r="B13" s="81">
        <f>SUM(B14:B15)</f>
        <v>107689844</v>
      </c>
      <c r="C13" s="81">
        <f t="shared" ref="C13:D13" si="0">SUM(C14:C15)</f>
        <v>51548884.170000002</v>
      </c>
      <c r="D13" s="81">
        <f t="shared" si="0"/>
        <v>51154195.399999999</v>
      </c>
    </row>
    <row r="14" spans="1:4" x14ac:dyDescent="0.25">
      <c r="A14" s="31" t="s">
        <v>12</v>
      </c>
      <c r="B14" s="82">
        <v>67315000</v>
      </c>
      <c r="C14" s="82">
        <f>32716593.31-3000000</f>
        <v>29716593.309999999</v>
      </c>
      <c r="D14" s="82">
        <f>32321904.54-3000000</f>
        <v>29321904.539999999</v>
      </c>
    </row>
    <row r="15" spans="1:4" x14ac:dyDescent="0.25">
      <c r="A15" s="31" t="s">
        <v>13</v>
      </c>
      <c r="B15" s="82">
        <v>40374844</v>
      </c>
      <c r="C15" s="82">
        <v>21832290.859999999</v>
      </c>
      <c r="D15" s="82">
        <v>21832290.859999999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12818764.449999999</v>
      </c>
      <c r="D17" s="6">
        <f>D18+D19</f>
        <v>12818764.449999999</v>
      </c>
    </row>
    <row r="18" spans="1:4" x14ac:dyDescent="0.25">
      <c r="A18" s="31" t="s">
        <v>15</v>
      </c>
      <c r="B18" s="8">
        <v>0</v>
      </c>
      <c r="C18" s="82">
        <v>1516434.27</v>
      </c>
      <c r="D18" s="82">
        <v>1516434.27</v>
      </c>
    </row>
    <row r="19" spans="1:4" x14ac:dyDescent="0.25">
      <c r="A19" s="31" t="s">
        <v>16</v>
      </c>
      <c r="B19" s="8">
        <v>0</v>
      </c>
      <c r="C19" s="82">
        <v>11302330.18</v>
      </c>
      <c r="D19" s="84">
        <v>11302330.18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3500000</v>
      </c>
      <c r="C21" s="6">
        <f>C8-C13+C17</f>
        <v>18705000.739999998</v>
      </c>
      <c r="D21" s="6">
        <f>D8-D13+D17</f>
        <v>19099689.510000002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3500000</v>
      </c>
      <c r="C23" s="6">
        <f>C21-C11</f>
        <v>18705000.739999998</v>
      </c>
      <c r="D23" s="6">
        <f>D21-D11</f>
        <v>19099689.510000002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3500000</v>
      </c>
      <c r="C25" s="6">
        <f>C23-C17</f>
        <v>5886236.2899999991</v>
      </c>
      <c r="D25" s="6">
        <f>D23-D17</f>
        <v>6280925.0600000024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163800</v>
      </c>
      <c r="C29" s="2">
        <f>C30+C31</f>
        <v>135460</v>
      </c>
      <c r="D29" s="2">
        <f>D30+D31</f>
        <v>135460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25">
        <v>163800</v>
      </c>
      <c r="C31" s="25">
        <v>135460</v>
      </c>
      <c r="D31" s="25">
        <v>135460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3663800</v>
      </c>
      <c r="C33" s="2">
        <f>C25+C29</f>
        <v>6021696.2899999991</v>
      </c>
      <c r="D33" s="2">
        <f>D25+D29</f>
        <v>6416385.0600000024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3500000</v>
      </c>
      <c r="C40" s="2">
        <f>C41+C42</f>
        <v>3000000</v>
      </c>
      <c r="D40" s="2">
        <f>D41+D42</f>
        <v>3000000</v>
      </c>
    </row>
    <row r="41" spans="1:4" x14ac:dyDescent="0.25">
      <c r="A41" s="31" t="s">
        <v>32</v>
      </c>
      <c r="B41" s="25">
        <v>3500000</v>
      </c>
      <c r="C41" s="25">
        <v>3000000</v>
      </c>
      <c r="D41" s="25">
        <v>3000000</v>
      </c>
    </row>
    <row r="42" spans="1:4" x14ac:dyDescent="0.25">
      <c r="A42" s="31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-3500000</v>
      </c>
      <c r="C44" s="2">
        <f>C37-C40</f>
        <v>-3000000</v>
      </c>
      <c r="D44" s="2">
        <f>D37-D40</f>
        <v>-3000000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70815000</v>
      </c>
      <c r="C48" s="53">
        <f>C9</f>
        <v>37807906.390000001</v>
      </c>
      <c r="D48" s="53">
        <f>D9</f>
        <v>37807906.390000001</v>
      </c>
    </row>
    <row r="49" spans="1:4" x14ac:dyDescent="0.25">
      <c r="A49" s="13" t="s">
        <v>36</v>
      </c>
      <c r="B49" s="2">
        <f>B50-B51</f>
        <v>-3500000</v>
      </c>
      <c r="C49" s="2">
        <f>C50-C51</f>
        <v>-3000000</v>
      </c>
      <c r="D49" s="2">
        <f>D50-D51</f>
        <v>-3000000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3500000</v>
      </c>
      <c r="C51" s="25">
        <v>3000000</v>
      </c>
      <c r="D51" s="25">
        <v>3000000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67315000</v>
      </c>
      <c r="C53" s="25">
        <f>C14</f>
        <v>29716593.309999999</v>
      </c>
      <c r="D53" s="25">
        <f>D14</f>
        <v>29321904.539999999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1516434.27</v>
      </c>
      <c r="D55" s="25">
        <f>D18</f>
        <v>1516434.27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6607747.3500000015</v>
      </c>
      <c r="D57" s="2">
        <f>D48+D49-D53+D55</f>
        <v>7002436.120000001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3500000</v>
      </c>
      <c r="C59" s="2">
        <f>C57-C49</f>
        <v>9607747.3500000015</v>
      </c>
      <c r="D59" s="2">
        <f>D57-D49</f>
        <v>10002436.120000001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40374844</v>
      </c>
      <c r="C63" s="55">
        <f>C10</f>
        <v>19627214.07</v>
      </c>
      <c r="D63" s="55">
        <f>D10</f>
        <v>19627214.07</v>
      </c>
    </row>
    <row r="64" spans="1:4" ht="30" x14ac:dyDescent="0.25">
      <c r="A64" s="13" t="s">
        <v>39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40374844</v>
      </c>
      <c r="C68" s="51">
        <f>C15</f>
        <v>21832290.859999999</v>
      </c>
      <c r="D68" s="51">
        <f>D15</f>
        <v>21832290.859999999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11302330.18</v>
      </c>
      <c r="D70" s="51">
        <f>D19</f>
        <v>11302330.18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9097253.3900000006</v>
      </c>
      <c r="D72" s="6">
        <f>D63+D64-D68+D70</f>
        <v>9097253.3900000006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0</v>
      </c>
      <c r="C74" s="6">
        <f>C72-C64</f>
        <v>9097253.3900000006</v>
      </c>
      <c r="D74" s="6">
        <f>D72-D64</f>
        <v>9097253.3900000006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1"/>
  <ignoredErrors>
    <ignoredError sqref="B16:D17 B29:D30 B37:D40 B48:D50 B63:D74 B20:D25 B18:B19 B42:D44 B32:D33 B52:D5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1" t="s">
        <v>55</v>
      </c>
      <c r="B1" s="91"/>
      <c r="C1" s="91"/>
      <c r="D1" s="91"/>
      <c r="E1" s="91"/>
      <c r="F1" s="91"/>
      <c r="G1" s="91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89" t="s">
        <v>58</v>
      </c>
      <c r="B6" s="19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83.25" customHeight="1" x14ac:dyDescent="0.25">
      <c r="A7" s="90"/>
      <c r="B7" s="43" t="s">
        <v>59</v>
      </c>
      <c r="C7" s="90"/>
      <c r="D7" s="90"/>
      <c r="E7" s="90"/>
      <c r="F7" s="90"/>
      <c r="G7" s="90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2" t="s">
        <v>74</v>
      </c>
      <c r="B1" s="92"/>
      <c r="C1" s="92"/>
      <c r="D1" s="92"/>
      <c r="E1" s="92"/>
      <c r="F1" s="92"/>
      <c r="G1" s="92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93" t="s">
        <v>76</v>
      </c>
      <c r="B6" s="19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57.75" customHeight="1" x14ac:dyDescent="0.25">
      <c r="A7" s="94"/>
      <c r="B7" s="20" t="s">
        <v>59</v>
      </c>
      <c r="C7" s="90"/>
      <c r="D7" s="90"/>
      <c r="E7" s="90"/>
      <c r="F7" s="90"/>
      <c r="G7" s="90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2" t="s">
        <v>90</v>
      </c>
      <c r="B1" s="92"/>
      <c r="C1" s="92"/>
      <c r="D1" s="92"/>
      <c r="E1" s="92"/>
      <c r="F1" s="92"/>
      <c r="G1" s="92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6" t="s">
        <v>58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9">
        <f>+F5+1</f>
        <v>2022</v>
      </c>
    </row>
    <row r="6" spans="1:7" ht="32.25" x14ac:dyDescent="0.25">
      <c r="A6" s="88"/>
      <c r="B6" s="98"/>
      <c r="C6" s="98"/>
      <c r="D6" s="98"/>
      <c r="E6" s="98"/>
      <c r="F6" s="98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5" t="s">
        <v>113</v>
      </c>
      <c r="B39" s="95"/>
      <c r="C39" s="95"/>
      <c r="D39" s="95"/>
      <c r="E39" s="95"/>
      <c r="F39" s="95"/>
      <c r="G39" s="95"/>
    </row>
    <row r="40" spans="1:7" x14ac:dyDescent="0.25">
      <c r="A40" s="95" t="s">
        <v>114</v>
      </c>
      <c r="B40" s="95"/>
      <c r="C40" s="95"/>
      <c r="D40" s="95"/>
      <c r="E40" s="95"/>
      <c r="F40" s="95"/>
      <c r="G40" s="9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2" t="s">
        <v>115</v>
      </c>
      <c r="B1" s="92"/>
      <c r="C1" s="92"/>
      <c r="D1" s="92"/>
      <c r="E1" s="92"/>
      <c r="F1" s="92"/>
      <c r="G1" s="92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9" t="s">
        <v>76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9">
        <v>2022</v>
      </c>
    </row>
    <row r="6" spans="1:7" ht="48.75" customHeight="1" x14ac:dyDescent="0.25">
      <c r="A6" s="100"/>
      <c r="B6" s="98"/>
      <c r="C6" s="98"/>
      <c r="D6" s="98"/>
      <c r="E6" s="98"/>
      <c r="F6" s="98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5" t="s">
        <v>113</v>
      </c>
      <c r="B32" s="95"/>
      <c r="C32" s="95"/>
      <c r="D32" s="95"/>
      <c r="E32" s="95"/>
      <c r="F32" s="95"/>
      <c r="G32" s="95"/>
    </row>
    <row r="33" spans="1:7" x14ac:dyDescent="0.25">
      <c r="A33" s="95" t="s">
        <v>114</v>
      </c>
      <c r="B33" s="95"/>
      <c r="C33" s="95"/>
      <c r="D33" s="95"/>
      <c r="E33" s="95"/>
      <c r="F33" s="95"/>
      <c r="G33" s="9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1" t="s">
        <v>119</v>
      </c>
      <c r="B1" s="101"/>
      <c r="C1" s="101"/>
      <c r="D1" s="101"/>
      <c r="E1" s="101"/>
      <c r="F1" s="101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4</vt:lpstr>
      <vt:lpstr>7a</vt:lpstr>
      <vt:lpstr>7b</vt:lpstr>
      <vt:lpstr>7c</vt:lpstr>
      <vt:lpstr>7d</vt:lpstr>
      <vt:lpstr>F8_IEA</vt:lpstr>
      <vt:lpstr>'Formato 4'!Área_de_impresión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